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6AB74401-9D4E-CA40-8E48-C7F2F544BF05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Plantilla evaluación de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Factores'!$C$6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'Plantilla evaluación de riesgo'!$G$6</definedName>
    <definedName name="Impact1" localSheetId="3">Plantilla2!$G$6</definedName>
    <definedName name="Impact1">#REF!</definedName>
    <definedName name="Impact10" localSheetId="5">'Plantilla evaluación de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'Plantilla evaluación de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'Plantilla evaluación de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'Plantilla evaluación de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'Plantilla evaluación de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'Plantilla evaluación de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'Plantilla evaluación de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'Plantilla evaluación de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'Plantilla evaluación de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'Plantilla evaluación de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'Plantilla evaluación de riesgo'!$G$7</definedName>
    <definedName name="Impact2" localSheetId="3">Plantilla2!$G$7</definedName>
    <definedName name="Impact2">#REF!</definedName>
    <definedName name="Impact20" localSheetId="5">'Plantilla evaluación de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'Plantilla evaluación de riesgo'!$G$8</definedName>
    <definedName name="Impact3" localSheetId="3">Plantilla2!$G$8</definedName>
    <definedName name="Impact3">#REF!</definedName>
    <definedName name="Impact4" localSheetId="5">'Plantilla evaluación de riesgo'!$G$9</definedName>
    <definedName name="Impact4" localSheetId="3">Plantilla2!$G$9</definedName>
    <definedName name="Impact4">#REF!</definedName>
    <definedName name="Impact5" localSheetId="5">'Plantilla evaluación de riesgo'!$G$10</definedName>
    <definedName name="Impact5" localSheetId="3">Plantilla2!$G$10</definedName>
    <definedName name="Impact5">#REF!</definedName>
    <definedName name="Impact6" localSheetId="5">'Plantilla evaluación de riesgo'!$G$11</definedName>
    <definedName name="Impact6" localSheetId="3">Plantilla2!$G$11</definedName>
    <definedName name="Impact6">#REF!</definedName>
    <definedName name="Impact7" localSheetId="5">'Plantilla evaluación de riesgo'!$G$12</definedName>
    <definedName name="Impact7" localSheetId="3">Plantilla2!$G$12</definedName>
    <definedName name="Impact7">#REF!</definedName>
    <definedName name="Impact8" localSheetId="5">'Plantilla evaluación de riesgo'!#REF!</definedName>
    <definedName name="Impact8" localSheetId="3">Plantilla2!$G$13</definedName>
    <definedName name="Impact8">#REF!</definedName>
    <definedName name="Impact9" localSheetId="5">'Plantilla evaluación de riesgo'!#REF!</definedName>
    <definedName name="Impact9" localSheetId="2">#REF!</definedName>
    <definedName name="Impact9" localSheetId="3">Plantilla2!#REF!</definedName>
    <definedName name="Impact9">#REF!</definedName>
    <definedName name="Level1" localSheetId="5">'Plantilla evaluación de riesgo'!$K$6</definedName>
    <definedName name="Level1" localSheetId="3">Plantilla2!$K$6</definedName>
    <definedName name="Level1">#REF!</definedName>
    <definedName name="Level10" localSheetId="5">'Plantilla evaluación de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'Plantilla evaluación de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'Plantilla evaluación de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'Plantilla evaluación de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'Plantilla evaluación de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'Plantilla evaluación de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'Plantilla evaluación de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'Plantilla evaluación de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'Plantilla evaluación de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'Plantilla evaluación de riesgo'!#REF!</definedName>
    <definedName name="Level19" localSheetId="2">#REF!</definedName>
    <definedName name="Level19" localSheetId="3">Plantilla2!#REF!</definedName>
    <definedName name="Level19">#REF!</definedName>
    <definedName name="Level2" localSheetId="5">'Plantilla evaluación de riesgo'!$K$7</definedName>
    <definedName name="Level2" localSheetId="3">Plantilla2!$K$7</definedName>
    <definedName name="Level2">#REF!</definedName>
    <definedName name="Level20" localSheetId="5">'Plantilla evaluación de riesgo'!#REF!</definedName>
    <definedName name="Level20" localSheetId="2">#REF!</definedName>
    <definedName name="Level20" localSheetId="3">Plantilla2!#REF!</definedName>
    <definedName name="Level20">#REF!</definedName>
    <definedName name="Level3" localSheetId="5">'Plantilla evaluación de riesgo'!$K$8</definedName>
    <definedName name="Level3" localSheetId="3">Plantilla2!$K$8</definedName>
    <definedName name="Level3">#REF!</definedName>
    <definedName name="Level4" localSheetId="5">'Plantilla evaluación de riesgo'!$K$9</definedName>
    <definedName name="Level4" localSheetId="3">Plantilla2!$K$9</definedName>
    <definedName name="Level4">#REF!</definedName>
    <definedName name="Level5" localSheetId="5">'Plantilla evaluación de riesgo'!$K$10</definedName>
    <definedName name="Level5" localSheetId="3">Plantilla2!$K$10</definedName>
    <definedName name="Level5">#REF!</definedName>
    <definedName name="Level6" localSheetId="5">'Plantilla evaluación de riesgo'!$K$11</definedName>
    <definedName name="Level6" localSheetId="3">Plantilla2!$K$11</definedName>
    <definedName name="Level6">#REF!</definedName>
    <definedName name="Level7" localSheetId="5">'Plantilla evaluación de riesgo'!$K$12</definedName>
    <definedName name="Level7" localSheetId="3">Plantilla2!$K$12</definedName>
    <definedName name="Level7">#REF!</definedName>
    <definedName name="Level8" localSheetId="5">'Plantilla evaluación de riesgo'!#REF!</definedName>
    <definedName name="Level8" localSheetId="3">Plantilla2!$K$13</definedName>
    <definedName name="Level8">#REF!</definedName>
    <definedName name="Level9" localSheetId="5">'Plantilla evaluación de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'Plantilla evaluación de riesgo'!$H$6</definedName>
    <definedName name="Probability1" localSheetId="3">Plantilla2!$H$6</definedName>
    <definedName name="Probability1">#REF!</definedName>
    <definedName name="Probability10" localSheetId="5">'Plantilla evaluación de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'Plantilla evaluación de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'Plantilla evaluación de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'Plantilla evaluación de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'Plantilla evaluación de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'Plantilla evaluación de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'Plantilla evaluación de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'Plantilla evaluación de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'Plantilla evaluación de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'Plantilla evaluación de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'Plantilla evaluación de riesgo'!$H$7</definedName>
    <definedName name="Probability2" localSheetId="3">Plantilla2!$H$7</definedName>
    <definedName name="Probability2">#REF!</definedName>
    <definedName name="Probability20" localSheetId="5">'Plantilla evaluación de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'Plantilla evaluación de riesgo'!$H$8</definedName>
    <definedName name="Probability3" localSheetId="3">Plantilla2!$H$8</definedName>
    <definedName name="Probability3">#REF!</definedName>
    <definedName name="Probability4" localSheetId="5">'Plantilla evaluación de riesgo'!$H$9</definedName>
    <definedName name="Probability4" localSheetId="3">Plantilla2!$H$9</definedName>
    <definedName name="Probability4">#REF!</definedName>
    <definedName name="Probability5" localSheetId="5">'Plantilla evaluación de riesgo'!$H$10</definedName>
    <definedName name="Probability5" localSheetId="3">Plantilla2!$H$10</definedName>
    <definedName name="Probability5">#REF!</definedName>
    <definedName name="Probability6" localSheetId="5">'Plantilla evaluación de riesgo'!$H$11</definedName>
    <definedName name="Probability6" localSheetId="3">Plantilla2!$H$11</definedName>
    <definedName name="Probability6">#REF!</definedName>
    <definedName name="Probability7" localSheetId="5">'Plantilla evaluación de riesgo'!$H$12</definedName>
    <definedName name="Probability7" localSheetId="3">Plantilla2!$H$12</definedName>
    <definedName name="Probability7">#REF!</definedName>
    <definedName name="Probability8" localSheetId="5">'Plantilla evaluación de riesgo'!#REF!</definedName>
    <definedName name="Probability8" localSheetId="3">Plantilla2!$H$13</definedName>
    <definedName name="Probability8">#REF!</definedName>
    <definedName name="Probability9" localSheetId="5">'Plantilla evaluación de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Factores'!$E$5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Factores'!$E$6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Factores'!$D$6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'Plantilla evaluación de riesgo'!$J$6</definedName>
    <definedName name="Value1" localSheetId="3">Plantilla2!$J$6</definedName>
    <definedName name="Value1">#REF!</definedName>
    <definedName name="Value10" localSheetId="5">'Plantilla evaluación de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'Plantilla evaluación de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'Plantilla evaluación de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'Plantilla evaluación de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'Plantilla evaluación de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'Plantilla evaluación de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'Plantilla evaluación de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'Plantilla evaluación de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'Plantilla evaluación de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'Plantilla evaluación de riesgo'!#REF!</definedName>
    <definedName name="Value19" localSheetId="2">#REF!</definedName>
    <definedName name="Value19" localSheetId="3">Plantilla2!#REF!</definedName>
    <definedName name="Value19">#REF!</definedName>
    <definedName name="Value2" localSheetId="5">'Plantilla evaluación de riesgo'!$J$7</definedName>
    <definedName name="Value2" localSheetId="3">Plantilla2!$J$7</definedName>
    <definedName name="Value2">#REF!</definedName>
    <definedName name="Value20" localSheetId="5">'Plantilla evaluación de riesgo'!#REF!</definedName>
    <definedName name="Value20" localSheetId="2">#REF!</definedName>
    <definedName name="Value20" localSheetId="3">Plantilla2!#REF!</definedName>
    <definedName name="Value20">#REF!</definedName>
    <definedName name="Value3" localSheetId="5">'Plantilla evaluación de riesgo'!$J$8</definedName>
    <definedName name="Value3" localSheetId="3">Plantilla2!$J$8</definedName>
    <definedName name="Value3">#REF!</definedName>
    <definedName name="Value4" localSheetId="5">'Plantilla evaluación de riesgo'!$J$9</definedName>
    <definedName name="Value4" localSheetId="3">Plantilla2!$J$9</definedName>
    <definedName name="Value4">#REF!</definedName>
    <definedName name="Value5" localSheetId="5">'Plantilla evaluación de riesgo'!$J$10</definedName>
    <definedName name="Value5" localSheetId="3">Plantilla2!$J$10</definedName>
    <definedName name="Value5">#REF!</definedName>
    <definedName name="Value6" localSheetId="5">'Plantilla evaluación de riesgo'!$J$11</definedName>
    <definedName name="Value6" localSheetId="3">Plantilla2!$J$11</definedName>
    <definedName name="Value6">#REF!</definedName>
    <definedName name="Value7" localSheetId="5">'Plantilla evaluación de riesgo'!$J$12</definedName>
    <definedName name="Value7" localSheetId="3">Plantilla2!$J$12</definedName>
    <definedName name="Value7">#REF!</definedName>
    <definedName name="Value8" localSheetId="5">'Plantilla evaluación de riesgo'!#REF!</definedName>
    <definedName name="Value8" localSheetId="3">Plantilla2!$J$13</definedName>
    <definedName name="Value8">#REF!</definedName>
    <definedName name="Value9" localSheetId="5">'Plantilla evaluación de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J9" i="9" l="1"/>
  <c r="J10" i="9"/>
  <c r="J11" i="9"/>
  <c r="E8" i="9"/>
  <c r="F10" i="9"/>
  <c r="F11" i="9"/>
  <c r="D11" i="9"/>
  <c r="D10" i="9"/>
  <c r="F9" i="9"/>
  <c r="F8" i="9"/>
  <c r="F7" i="9"/>
  <c r="F6" i="9"/>
  <c r="D9" i="9"/>
  <c r="D8" i="9"/>
  <c r="D7" i="9"/>
  <c r="D6" i="9"/>
  <c r="J6" i="9"/>
  <c r="I9" i="9"/>
  <c r="I8" i="9"/>
  <c r="I7" i="9"/>
  <c r="I6" i="9"/>
  <c r="J8" i="9"/>
  <c r="J7" i="9"/>
  <c r="I12" i="9"/>
  <c r="I11" i="9"/>
  <c r="I10" i="9"/>
  <c r="K10" i="9" s="1"/>
  <c r="K9" i="9" l="1"/>
  <c r="K11" i="9"/>
  <c r="K8" i="9"/>
  <c r="K7" i="9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<sst xmlns="http://schemas.openxmlformats.org/spreadsheetml/2006/main" count="314" uniqueCount="248">
  <si>
    <t>Nº</t>
  </si>
  <si>
    <t>Tipo de Riesgo</t>
  </si>
  <si>
    <t>Riesgo</t>
  </si>
  <si>
    <t>Impacto</t>
  </si>
  <si>
    <t>Factor de probabilidad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</si>
  <si>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</si>
  <si>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</si>
  <si>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</si>
  <si>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</si>
  <si>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</si>
  <si>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</si>
  <si>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</si>
  <si>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</si>
  <si>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</si>
  <si>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</si>
  <si>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</si>
  <si>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</si>
  <si>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</si>
  <si>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</si>
  <si>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</si>
  <si>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</si>
  <si>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</si>
  <si>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</si>
  <si>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</si>
  <si>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</si>
  <si>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</si>
  <si>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</si>
  <si>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</si>
  <si>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</si>
  <si>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</si>
  <si>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</si>
  <si>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</si>
  <si>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</si>
  <si>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</si>
  <si>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</si>
  <si>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</si>
  <si>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</si>
  <si>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</si>
  <si>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</si>
  <si>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</si>
  <si>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</si>
  <si>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</si>
  <si>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</si>
  <si>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</si>
  <si>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</si>
  <si>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</si>
  <si>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</si>
  <si>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</si>
  <si>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</si>
  <si>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</si>
  <si>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</si>
  <si>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</si>
  <si>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</si>
  <si>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</si>
  <si>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</si>
  <si>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</si>
  <si>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</si>
  <si>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</si>
  <si>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</si>
  <si>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</si>
  <si>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</si>
  <si>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</si>
  <si>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</si>
  <si>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</si>
  <si>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</si>
  <si>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</si>
  <si>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</si>
  <si>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</si>
  <si>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</si>
  <si>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</si>
  <si>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</si>
  <si>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</si>
  <si>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</si>
  <si>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</si>
  <si>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</si>
  <si>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</si>
  <si>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</si>
  <si>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</si>
  <si>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</si>
  <si>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</si>
  <si>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</si>
  <si>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</si>
  <si>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</si>
  <si>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</si>
  <si>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</si>
  <si>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</si>
  <si>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</si>
  <si>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</si>
  <si>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</si>
  <si>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</si>
  <si>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</si>
  <si>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</si>
  <si>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</si>
  <si>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</si>
  <si>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</si>
  <si>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</si>
  <si>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</si>
  <si>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</si>
  <si>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</si>
  <si>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</si>
  <si>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</si>
  <si>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</si>
  <si>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</si>
  <si>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</si>
  <si>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</si>
  <si>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</si>
  <si>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</si>
  <si>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</si>
  <si>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</si>
  <si>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</si>
  <si>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</si>
  <si>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</si>
  <si>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</si>
  <si>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</si>
  <si>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</si>
  <si>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</si>
  <si>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</si>
  <si>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</si>
  <si>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</si>
  <si>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</si>
  <si>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</si>
  <si>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</si>
  <si>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</si>
  <si>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</si>
  <si>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</si>
  <si>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</si>
  <si>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</si>
  <si>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</si>
  <si>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</si>
  <si>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</si>
  <si>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</si>
  <si>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</si>
  <si>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</si>
  <si>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</si>
  <si>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</si>
  <si>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</si>
  <si>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</si>
  <si>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</si>
  <si>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</si>
  <si>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</si>
  <si>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</si>
  <si>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</si>
  <si>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</si>
  <si>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</si>
  <si>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</si>
  <si>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</si>
  <si>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</si>
  <si>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</si>
  <si>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</si>
  <si>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</si>
  <si>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</si>
  <si>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</si>
  <si>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</si>
  <si>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</si>
  <si>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</si>
  <si>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</si>
  <si>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</si>
  <si>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</si>
  <si>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</si>
  <si>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</si>
  <si>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</si>
  <si>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</si>
  <si>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</si>
  <si>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</si>
  <si>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</si>
  <si>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</si>
  <si>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</si>
  <si>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</si>
  <si>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</si>
  <si>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</si>
  <si>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</si>
  <si>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</si>
  <si>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</si>
  <si>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</si>
  <si>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</si>
  <si>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</si>
  <si>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</si>
  <si>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</si>
  <si>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</si>
  <si>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</si>
  <si>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</si>
  <si>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</si>
  <si>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</si>
  <si>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</si>
  <si>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</si>
  <si>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</si>
  <si>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</si>
  <si>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</si>
  <si>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</si>
  <si>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</si>
  <si>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</si>
  <si>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</si>
  <si>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</si>
  <si>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</si>
  <si>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</si>
  <si>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</si>
  <si>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</si>
  <si>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</si>
  <si>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</si>
  <si>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</si>
  <si>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</si>
  <si>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</si>
  <si>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</si>
  <si>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Se da en un rango de 1 a 6, siendo 1 muy bajo y 6 muy alto.</t>
  </si>
  <si>
    <t xml:space="preserve">Son las alternativas que fueron listadas en la plantilla "identificación de alternativas". Se deben relacionar en esta plantilla también. </t>
  </si>
  <si>
    <t>Pueden variar según el tipo de SbN y pueden ser: robo de material vegetal, daños en el cercado perimetral, introducción de ganado en zonas de conservación o restauración, otros.</t>
  </si>
  <si>
    <t>Campos</t>
  </si>
  <si>
    <t>Descripción</t>
  </si>
  <si>
    <t>Clasificación del riesgo</t>
  </si>
  <si>
    <t>Tipos De Riesgo</t>
  </si>
  <si>
    <t>Desarrollo</t>
  </si>
  <si>
    <t>Monitoreo y Rendición de Cuentas</t>
  </si>
  <si>
    <t>Fiduciarios</t>
  </si>
  <si>
    <t xml:space="preserve">ETPA PLANIFICACIÓN </t>
  </si>
  <si>
    <t>Calificación   (Probabilidad  Impacto)</t>
  </si>
  <si>
    <t>Calificación   (Probabilidad x Impacto)</t>
  </si>
  <si>
    <t>Filtros verdes</t>
  </si>
  <si>
    <t>Escorrentía superficial</t>
  </si>
  <si>
    <t>Humedal artificial de flujo superficial HAFS</t>
  </si>
  <si>
    <t>Humedal artificial de flujo subsuperficial HAFSs</t>
  </si>
  <si>
    <t>Lagunajes</t>
  </si>
  <si>
    <t>Filtros de turba</t>
  </si>
  <si>
    <t>Disminución o nula de depuración del sistema, quedando el efluente con contaminantes</t>
  </si>
  <si>
    <t>Desconocimiento de la cercanía al nivel freático de la zona</t>
  </si>
  <si>
    <t>Contaminación del acuífero (agua subterránea)</t>
  </si>
  <si>
    <t>Altos costos de los terrenos (con condiciones específicas como muy escarpados, determinada capacidad de infiltración y no cercanos a acuíferos) donde se desean implementar los filtros verdes</t>
  </si>
  <si>
    <t>Aumento en la intensidad y frecuencia del régimen de lluvias de la región</t>
  </si>
  <si>
    <t xml:space="preserve">Imposibilidad de generación de costra superficial de secado, cambiando las condiciones del terreno y disminuyendo la eficiencia del sistema </t>
  </si>
  <si>
    <t>Elevadas concentraciones de sólidos en suspensión en los efluentes finales</t>
  </si>
  <si>
    <t>Proliferación de mosquitos (vectores)</t>
  </si>
  <si>
    <t>Mala percepción de los pobladores del zona respecto a la SbN implementada</t>
  </si>
  <si>
    <t>Colmatación rápida del sustrato</t>
  </si>
  <si>
    <t>Reducción del presupuesto para otros ítems que no sean la compra de los terrenos donde se llevará a cabo la SbN</t>
  </si>
  <si>
    <t>Proliferación de microalgas que podrían crear desbalance en el sistema</t>
  </si>
  <si>
    <t>Etapa planificación</t>
  </si>
  <si>
    <t xml:space="preserve">En esta herramienta encontrará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diligenciar: </t>
  </si>
  <si>
    <t>Es una forma de clasificar los riesgos identificados, frente a los siguientes aspectos: desarrollo, gestión pública y gobernabilidad, sostenibilidad ambiental y social, reputación, monitoreo y rendición de cuentas, entre otros. Los tipos de riesgos también se pueden adaptar según el tipo de SbN.</t>
  </si>
  <si>
    <t xml:space="preserve">Registro de riesgos y factores de probabilidad </t>
  </si>
  <si>
    <t xml:space="preserve">Etapa planificación </t>
  </si>
  <si>
    <t xml:space="preserve">             Plantilla de evaluación de riesgos </t>
  </si>
  <si>
    <t xml:space="preserve">             Plantilla de evaluación de riesgos</t>
  </si>
  <si>
    <t>Macroeconómicos y sostenibilidad fiscal</t>
  </si>
  <si>
    <t>Gestión pública y gobernabilidad</t>
  </si>
  <si>
    <t>Sostenibilidad ambiental y social</t>
  </si>
  <si>
    <t xml:space="preserve">Es el rango de clasificación del riesgo (alto, medio, bajo) lo dan los participantes del proyecto. </t>
  </si>
  <si>
    <t>Monitoreo y rendición de cuentas</t>
  </si>
  <si>
    <t>Se puede ver como una pérdida total o parcial, así como daños o averías en algún sistema instalado. También se mide en una escala de (1 - 3) siendo 3 un impacto de nivel alto.</t>
  </si>
  <si>
    <t>Plantilla para realizar un análisis de viabilidad y riesgo de SbN de Sistemas no convencionales para el tratamiento de 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</si>
</sst>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 applyAlignment="1"/>
    <xf numFmtId="0" fontId="2" fillId="8" borderId="1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9" xfId="0" applyFont="1" applyFill="1" applyBorder="1"/>
    <xf numFmtId="0" fontId="16" fillId="7" borderId="1" xfId="0" applyFont="1" applyFill="1" applyBorder="1"/>
    <xf numFmtId="0" fontId="16" fillId="7" borderId="0" xfId="0" applyFont="1" applyFill="1" applyAlignment="1"/>
    <xf numFmtId="0" fontId="18" fillId="7" borderId="16" xfId="0" applyFont="1" applyFill="1" applyBorder="1" applyAlignment="1">
      <alignment horizontal="left" vertical="center" wrapText="1"/>
    </xf>
    <xf numFmtId="49" fontId="18" fillId="7" borderId="38" xfId="0" applyNumberFormat="1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left" vertical="center" wrapText="1"/>
    </xf>
    <xf numFmtId="0" fontId="18" fillId="7" borderId="39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/>
    </xf>
    <xf numFmtId="0" fontId="2" fillId="7" borderId="48" xfId="0" applyFont="1" applyFill="1" applyBorder="1" applyAlignment="1"/>
    <xf numFmtId="0" fontId="2" fillId="8" borderId="42" xfId="0" applyFont="1" applyFill="1" applyBorder="1"/>
    <xf numFmtId="0" fontId="2" fillId="8" borderId="38" xfId="0" applyFont="1" applyFill="1" applyBorder="1"/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left" vertical="center" wrapText="1"/>
    </xf>
    <xf numFmtId="0" fontId="19" fillId="7" borderId="11" xfId="0" applyFont="1" applyFill="1" applyBorder="1" applyAlignment="1">
      <alignment horizontal="left" vertical="center" wrapText="1"/>
    </xf>
    <xf numFmtId="0" fontId="19" fillId="9" borderId="5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vertical="center" wrapText="1"/>
    </xf>
    <xf numFmtId="0" fontId="20" fillId="8" borderId="9" xfId="0" applyFont="1" applyFill="1" applyBorder="1"/>
    <xf numFmtId="0" fontId="20" fillId="8" borderId="9" xfId="0" applyFont="1" applyFill="1" applyBorder="1" applyAlignment="1">
      <alignment horizontal="center" vertical="center"/>
    </xf>
    <xf numFmtId="0" fontId="20" fillId="7" borderId="54" xfId="0" applyFont="1" applyFill="1" applyBorder="1" applyAlignment="1"/>
    <xf numFmtId="0" fontId="20" fillId="7" borderId="9" xfId="0" applyFont="1" applyFill="1" applyBorder="1" applyAlignment="1"/>
    <xf numFmtId="0" fontId="8" fillId="3" borderId="61" xfId="0" applyFont="1" applyFill="1" applyBorder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4" borderId="63" xfId="0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7" borderId="60" xfId="0" applyFont="1" applyFill="1" applyBorder="1" applyAlignment="1">
      <alignment horizontal="center" vertical="center"/>
    </xf>
    <xf numFmtId="0" fontId="8" fillId="7" borderId="62" xfId="0" applyFont="1" applyFill="1" applyBorder="1" applyAlignment="1">
      <alignment horizontal="center" vertical="center"/>
    </xf>
    <xf numFmtId="0" fontId="8" fillId="7" borderId="64" xfId="0" applyFont="1" applyFill="1" applyBorder="1" applyAlignment="1">
      <alignment horizontal="center" vertical="center"/>
    </xf>
    <xf numFmtId="0" fontId="8" fillId="9" borderId="52" xfId="0" applyFont="1" applyFill="1" applyBorder="1" applyAlignment="1">
      <alignment horizontal="center" vertical="center"/>
    </xf>
    <xf numFmtId="0" fontId="23" fillId="14" borderId="22" xfId="0" applyFont="1" applyFill="1" applyBorder="1" applyAlignment="1">
      <alignment horizontal="center" vertical="center"/>
    </xf>
    <xf numFmtId="0" fontId="23" fillId="14" borderId="23" xfId="0" applyFont="1" applyFill="1" applyBorder="1" applyAlignment="1">
      <alignment horizontal="center" vertical="center"/>
    </xf>
    <xf numFmtId="0" fontId="24" fillId="12" borderId="41" xfId="0" applyFont="1" applyFill="1" applyBorder="1" applyAlignment="1">
      <alignment vertical="center"/>
    </xf>
    <xf numFmtId="0" fontId="25" fillId="0" borderId="40" xfId="0" applyFont="1" applyBorder="1" applyAlignment="1">
      <alignment vertical="top" wrapText="1"/>
    </xf>
    <xf numFmtId="0" fontId="24" fillId="12" borderId="20" xfId="0" applyFont="1" applyFill="1" applyBorder="1" applyAlignment="1">
      <alignment vertical="center"/>
    </xf>
    <xf numFmtId="0" fontId="25" fillId="0" borderId="21" xfId="0" applyFont="1" applyBorder="1" applyAlignment="1">
      <alignment vertical="top" wrapText="1"/>
    </xf>
    <xf numFmtId="0" fontId="24" fillId="12" borderId="22" xfId="0" applyFont="1" applyFill="1" applyBorder="1" applyAlignment="1">
      <alignment vertical="center"/>
    </xf>
    <xf numFmtId="0" fontId="25" fillId="0" borderId="23" xfId="0" applyFont="1" applyBorder="1" applyAlignment="1">
      <alignment vertical="top" wrapText="1"/>
    </xf>
    <xf numFmtId="0" fontId="26" fillId="14" borderId="24" xfId="0" applyFont="1" applyFill="1" applyBorder="1" applyAlignment="1">
      <alignment horizontal="center" vertical="center" wrapText="1"/>
    </xf>
    <xf numFmtId="0" fontId="26" fillId="14" borderId="32" xfId="0" applyFont="1" applyFill="1" applyBorder="1" applyAlignment="1">
      <alignment horizontal="center" vertical="center" wrapText="1"/>
    </xf>
    <xf numFmtId="0" fontId="26" fillId="14" borderId="25" xfId="0" applyFont="1" applyFill="1" applyBorder="1" applyAlignment="1">
      <alignment horizontal="center" vertical="center" wrapText="1"/>
    </xf>
    <xf numFmtId="0" fontId="27" fillId="7" borderId="1" xfId="0" applyFont="1" applyFill="1" applyBorder="1"/>
    <xf numFmtId="0" fontId="26" fillId="14" borderId="43" xfId="0" applyFont="1" applyFill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vertical="center" wrapText="1"/>
    </xf>
    <xf numFmtId="0" fontId="28" fillId="7" borderId="6" xfId="0" applyFont="1" applyFill="1" applyBorder="1" applyAlignment="1">
      <alignment vertical="center" wrapText="1"/>
    </xf>
    <xf numFmtId="0" fontId="28" fillId="7" borderId="33" xfId="0" applyFont="1" applyFill="1" applyBorder="1" applyAlignment="1">
      <alignment vertical="center" wrapText="1"/>
    </xf>
    <xf numFmtId="0" fontId="28" fillId="7" borderId="40" xfId="0" applyFont="1" applyFill="1" applyBorder="1" applyAlignment="1">
      <alignment horizontal="center" vertical="center" wrapText="1"/>
    </xf>
    <xf numFmtId="0" fontId="28" fillId="7" borderId="1" xfId="0" applyFont="1" applyFill="1" applyBorder="1"/>
    <xf numFmtId="0" fontId="28" fillId="7" borderId="44" xfId="0" applyFont="1" applyFill="1" applyBorder="1" applyAlignment="1">
      <alignment horizontal="left" vertical="center" wrapText="1"/>
    </xf>
    <xf numFmtId="0" fontId="28" fillId="7" borderId="20" xfId="0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vertical="center"/>
    </xf>
    <xf numFmtId="0" fontId="28" fillId="7" borderId="37" xfId="0" applyFont="1" applyFill="1" applyBorder="1" applyAlignment="1">
      <alignment horizontal="center" vertical="center" wrapText="1"/>
    </xf>
    <xf numFmtId="0" fontId="28" fillId="7" borderId="42" xfId="0" applyFont="1" applyFill="1" applyBorder="1" applyAlignment="1">
      <alignment horizontal="center" vertical="center" wrapText="1"/>
    </xf>
    <xf numFmtId="49" fontId="28" fillId="7" borderId="34" xfId="0" applyNumberFormat="1" applyFont="1" applyFill="1" applyBorder="1" applyAlignment="1">
      <alignment horizontal="center" vertical="center"/>
    </xf>
    <xf numFmtId="49" fontId="28" fillId="7" borderId="20" xfId="0" applyNumberFormat="1" applyFont="1" applyFill="1" applyBorder="1" applyAlignment="1">
      <alignment horizontal="center" vertical="center" wrapText="1"/>
    </xf>
    <xf numFmtId="49" fontId="28" fillId="7" borderId="41" xfId="0" applyNumberFormat="1" applyFont="1" applyFill="1" applyBorder="1" applyAlignment="1">
      <alignment horizontal="center" vertical="center" wrapText="1"/>
    </xf>
    <xf numFmtId="0" fontId="28" fillId="7" borderId="45" xfId="0" applyFont="1" applyFill="1" applyBorder="1" applyAlignment="1">
      <alignment horizontal="left" vertical="center" wrapText="1"/>
    </xf>
    <xf numFmtId="0" fontId="30" fillId="15" borderId="53" xfId="0" applyFont="1" applyFill="1" applyBorder="1" applyAlignment="1">
      <alignment horizontal="center" vertical="center"/>
    </xf>
    <xf numFmtId="0" fontId="30" fillId="15" borderId="52" xfId="0" applyFont="1" applyFill="1" applyBorder="1" applyAlignment="1">
      <alignment horizontal="center" vertical="center"/>
    </xf>
    <xf numFmtId="0" fontId="17" fillId="15" borderId="59" xfId="0" applyFont="1" applyFill="1" applyBorder="1" applyAlignment="1">
      <alignment horizontal="center" vertical="center"/>
    </xf>
    <xf numFmtId="0" fontId="17" fillId="15" borderId="53" xfId="0" applyFont="1" applyFill="1" applyBorder="1" applyAlignment="1">
      <alignment horizontal="center" vertical="center"/>
    </xf>
    <xf numFmtId="0" fontId="32" fillId="7" borderId="36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vertical="center" wrapText="1"/>
    </xf>
    <xf numFmtId="0" fontId="32" fillId="7" borderId="6" xfId="0" applyFont="1" applyFill="1" applyBorder="1" applyAlignment="1">
      <alignment vertical="center" wrapText="1"/>
    </xf>
    <xf numFmtId="0" fontId="32" fillId="7" borderId="33" xfId="0" applyFont="1" applyFill="1" applyBorder="1" applyAlignment="1">
      <alignment vertical="center" wrapText="1"/>
    </xf>
    <xf numFmtId="0" fontId="32" fillId="7" borderId="40" xfId="0" applyFont="1" applyFill="1" applyBorder="1" applyAlignment="1">
      <alignment horizontal="center" vertical="center" wrapText="1"/>
    </xf>
    <xf numFmtId="0" fontId="32" fillId="7" borderId="1" xfId="0" applyFont="1" applyFill="1" applyBorder="1"/>
    <xf numFmtId="0" fontId="32" fillId="7" borderId="44" xfId="0" applyFont="1" applyFill="1" applyBorder="1" applyAlignment="1">
      <alignment horizontal="left" vertical="center"/>
    </xf>
    <xf numFmtId="0" fontId="32" fillId="7" borderId="20" xfId="0" applyFont="1" applyFill="1" applyBorder="1" applyAlignment="1">
      <alignment horizontal="center" vertical="center" wrapText="1"/>
    </xf>
    <xf numFmtId="0" fontId="32" fillId="7" borderId="16" xfId="0" applyFont="1" applyFill="1" applyBorder="1" applyAlignment="1">
      <alignment horizontal="left" vertical="center" wrapText="1"/>
    </xf>
    <xf numFmtId="0" fontId="32" fillId="7" borderId="21" xfId="0" applyFont="1" applyFill="1" applyBorder="1" applyAlignment="1">
      <alignment horizontal="center" vertical="center" wrapText="1"/>
    </xf>
    <xf numFmtId="0" fontId="33" fillId="7" borderId="20" xfId="0" applyFont="1" applyFill="1" applyBorder="1" applyAlignment="1">
      <alignment horizontal="center" vertical="center"/>
    </xf>
    <xf numFmtId="0" fontId="32" fillId="7" borderId="37" xfId="0" applyFont="1" applyFill="1" applyBorder="1" applyAlignment="1">
      <alignment horizontal="center" vertical="center" wrapText="1"/>
    </xf>
    <xf numFmtId="0" fontId="32" fillId="7" borderId="42" xfId="0" applyFont="1" applyFill="1" applyBorder="1" applyAlignment="1">
      <alignment horizontal="center" vertical="center" wrapText="1"/>
    </xf>
    <xf numFmtId="0" fontId="32" fillId="7" borderId="34" xfId="0" applyNumberFormat="1" applyFont="1" applyFill="1" applyBorder="1" applyAlignment="1">
      <alignment horizontal="center" vertical="center"/>
    </xf>
    <xf numFmtId="0" fontId="32" fillId="7" borderId="20" xfId="0" applyNumberFormat="1" applyFont="1" applyFill="1" applyBorder="1" applyAlignment="1">
      <alignment horizontal="center" vertical="center" wrapText="1"/>
    </xf>
    <xf numFmtId="0" fontId="32" fillId="7" borderId="41" xfId="0" applyNumberFormat="1" applyFont="1" applyFill="1" applyBorder="1" applyAlignment="1">
      <alignment horizontal="center" vertical="center" wrapText="1"/>
    </xf>
    <xf numFmtId="0" fontId="32" fillId="7" borderId="45" xfId="0" applyFont="1" applyFill="1" applyBorder="1" applyAlignment="1">
      <alignment horizontal="left" vertical="center"/>
    </xf>
    <xf numFmtId="0" fontId="32" fillId="7" borderId="38" xfId="0" applyNumberFormat="1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left" vertical="center" wrapText="1"/>
    </xf>
    <xf numFmtId="0" fontId="32" fillId="7" borderId="39" xfId="0" applyFont="1" applyFill="1" applyBorder="1" applyAlignment="1">
      <alignment horizontal="center" vertical="center" wrapText="1"/>
    </xf>
    <xf numFmtId="0" fontId="17" fillId="15" borderId="52" xfId="0" applyFont="1" applyFill="1" applyBorder="1" applyAlignment="1">
      <alignment horizontal="center" vertical="center"/>
    </xf>
    <xf numFmtId="0" fontId="33" fillId="9" borderId="10" xfId="0" applyFont="1" applyFill="1" applyBorder="1" applyAlignment="1">
      <alignment horizontal="center" vertical="center"/>
    </xf>
    <xf numFmtId="0" fontId="33" fillId="9" borderId="5" xfId="0" applyFont="1" applyFill="1" applyBorder="1" applyAlignment="1">
      <alignment horizontal="left" vertical="center" wrapText="1"/>
    </xf>
    <xf numFmtId="0" fontId="11" fillId="9" borderId="11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0" fontId="33" fillId="9" borderId="13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33" fillId="9" borderId="5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/>
    </xf>
    <xf numFmtId="0" fontId="11" fillId="4" borderId="63" xfId="0" applyFont="1" applyFill="1" applyBorder="1" applyAlignment="1">
      <alignment horizontal="center"/>
    </xf>
    <xf numFmtId="0" fontId="11" fillId="5" borderId="63" xfId="0" applyFont="1" applyFill="1" applyBorder="1" applyAlignment="1">
      <alignment horizontal="center"/>
    </xf>
    <xf numFmtId="0" fontId="11" fillId="7" borderId="64" xfId="0" applyFont="1" applyFill="1" applyBorder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/>
    </xf>
    <xf numFmtId="0" fontId="9" fillId="7" borderId="28" xfId="0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center"/>
    </xf>
    <xf numFmtId="0" fontId="9" fillId="14" borderId="21" xfId="0" applyFont="1" applyFill="1" applyBorder="1" applyAlignment="1">
      <alignment horizontal="center" vertical="center"/>
    </xf>
    <xf numFmtId="0" fontId="21" fillId="12" borderId="26" xfId="0" applyFont="1" applyFill="1" applyBorder="1" applyAlignment="1">
      <alignment horizontal="center" vertical="center" wrapText="1"/>
    </xf>
    <xf numFmtId="0" fontId="21" fillId="12" borderId="27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4" fillId="14" borderId="34" xfId="0" applyFont="1" applyFill="1" applyBorder="1" applyAlignment="1">
      <alignment horizontal="center" vertical="center" wrapText="1"/>
    </xf>
    <xf numFmtId="0" fontId="15" fillId="14" borderId="17" xfId="0" applyFont="1" applyFill="1" applyBorder="1"/>
    <xf numFmtId="0" fontId="15" fillId="14" borderId="35" xfId="0" applyFont="1" applyFill="1" applyBorder="1"/>
    <xf numFmtId="0" fontId="12" fillId="12" borderId="20" xfId="0" applyFont="1" applyFill="1" applyBorder="1" applyAlignment="1">
      <alignment horizontal="center" vertical="center" wrapText="1"/>
    </xf>
    <xf numFmtId="0" fontId="13" fillId="12" borderId="16" xfId="0" applyFont="1" applyFill="1" applyBorder="1"/>
    <xf numFmtId="0" fontId="13" fillId="12" borderId="21" xfId="0" applyFont="1" applyFill="1" applyBorder="1"/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30" fillId="14" borderId="20" xfId="0" applyFont="1" applyFill="1" applyBorder="1" applyAlignment="1">
      <alignment horizontal="center" vertical="center"/>
    </xf>
    <xf numFmtId="0" fontId="30" fillId="14" borderId="16" xfId="0" applyFont="1" applyFill="1" applyBorder="1" applyAlignment="1">
      <alignment horizontal="center" vertical="center"/>
    </xf>
    <xf numFmtId="0" fontId="30" fillId="14" borderId="21" xfId="0" applyFont="1" applyFill="1" applyBorder="1" applyAlignment="1">
      <alignment horizontal="center" vertical="center"/>
    </xf>
    <xf numFmtId="0" fontId="12" fillId="13" borderId="20" xfId="0" applyFont="1" applyFill="1" applyBorder="1" applyAlignment="1">
      <alignment horizontal="center" vertical="center"/>
    </xf>
    <xf numFmtId="0" fontId="12" fillId="13" borderId="16" xfId="0" applyFont="1" applyFill="1" applyBorder="1" applyAlignment="1">
      <alignment horizontal="center" vertical="center"/>
    </xf>
    <xf numFmtId="0" fontId="12" fillId="13" borderId="21" xfId="0" applyFont="1" applyFill="1" applyBorder="1" applyAlignment="1">
      <alignment horizontal="center" vertical="center"/>
    </xf>
    <xf numFmtId="0" fontId="30" fillId="15" borderId="36" xfId="0" applyFont="1" applyFill="1" applyBorder="1" applyAlignment="1">
      <alignment horizontal="center" vertical="center"/>
    </xf>
    <xf numFmtId="0" fontId="31" fillId="14" borderId="56" xfId="0" applyFont="1" applyFill="1" applyBorder="1"/>
    <xf numFmtId="0" fontId="30" fillId="16" borderId="46" xfId="0" applyFont="1" applyFill="1" applyBorder="1" applyAlignment="1">
      <alignment horizontal="center" vertical="center" wrapText="1"/>
    </xf>
    <xf numFmtId="0" fontId="31" fillId="14" borderId="51" xfId="0" applyFont="1" applyFill="1" applyBorder="1"/>
    <xf numFmtId="0" fontId="30" fillId="15" borderId="46" xfId="0" applyFont="1" applyFill="1" applyBorder="1" applyAlignment="1">
      <alignment horizontal="center" vertical="center" wrapText="1"/>
    </xf>
    <xf numFmtId="0" fontId="30" fillId="15" borderId="46" xfId="0" applyFont="1" applyFill="1" applyBorder="1" applyAlignment="1">
      <alignment horizontal="center" vertical="center"/>
    </xf>
    <xf numFmtId="0" fontId="30" fillId="15" borderId="46" xfId="0" applyFont="1" applyFill="1" applyBorder="1" applyAlignment="1">
      <alignment horizontal="center" vertical="top" wrapText="1"/>
    </xf>
    <xf numFmtId="0" fontId="31" fillId="14" borderId="51" xfId="0" applyFont="1" applyFill="1" applyBorder="1" applyAlignment="1">
      <alignment vertical="top"/>
    </xf>
    <xf numFmtId="0" fontId="10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30" fillId="15" borderId="47" xfId="0" applyFont="1" applyFill="1" applyBorder="1" applyAlignment="1">
      <alignment horizontal="center"/>
    </xf>
    <xf numFmtId="0" fontId="31" fillId="14" borderId="37" xfId="0" applyFont="1" applyFill="1" applyBorder="1"/>
    <xf numFmtId="0" fontId="8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17" fillId="15" borderId="18" xfId="0" applyFont="1" applyFill="1" applyBorder="1" applyAlignment="1">
      <alignment horizontal="center" vertical="center" wrapText="1"/>
    </xf>
    <xf numFmtId="0" fontId="17" fillId="14" borderId="22" xfId="0" applyFont="1" applyFill="1" applyBorder="1" applyAlignment="1">
      <alignment vertical="center"/>
    </xf>
    <xf numFmtId="0" fontId="17" fillId="15" borderId="57" xfId="0" applyFont="1" applyFill="1" applyBorder="1" applyAlignment="1">
      <alignment horizontal="center" vertical="center"/>
    </xf>
    <xf numFmtId="0" fontId="17" fillId="14" borderId="58" xfId="0" applyFont="1" applyFill="1" applyBorder="1" applyAlignment="1">
      <alignment vertical="center"/>
    </xf>
    <xf numFmtId="0" fontId="8" fillId="10" borderId="65" xfId="0" applyFont="1" applyFill="1" applyBorder="1" applyAlignment="1">
      <alignment horizontal="left"/>
    </xf>
    <xf numFmtId="0" fontId="8" fillId="10" borderId="66" xfId="0" applyFont="1" applyFill="1" applyBorder="1" applyAlignment="1">
      <alignment horizontal="left"/>
    </xf>
    <xf numFmtId="0" fontId="8" fillId="10" borderId="14" xfId="0" applyFont="1" applyFill="1" applyBorder="1" applyAlignment="1">
      <alignment horizontal="left"/>
    </xf>
    <xf numFmtId="0" fontId="8" fillId="10" borderId="15" xfId="0" applyFont="1" applyFill="1" applyBorder="1" applyAlignment="1">
      <alignment horizontal="left"/>
    </xf>
    <xf numFmtId="0" fontId="17" fillId="15" borderId="47" xfId="0" applyFont="1" applyFill="1" applyBorder="1" applyAlignment="1">
      <alignment horizontal="center"/>
    </xf>
    <xf numFmtId="0" fontId="16" fillId="14" borderId="37" xfId="0" applyFont="1" applyFill="1" applyBorder="1"/>
    <xf numFmtId="0" fontId="11" fillId="10" borderId="65" xfId="0" applyFont="1" applyFill="1" applyBorder="1" applyAlignment="1">
      <alignment horizontal="left"/>
    </xf>
    <xf numFmtId="0" fontId="11" fillId="10" borderId="66" xfId="0" applyFont="1" applyFill="1" applyBorder="1" applyAlignment="1">
      <alignment horizontal="left"/>
    </xf>
    <xf numFmtId="0" fontId="11" fillId="10" borderId="14" xfId="0" applyFont="1" applyFill="1" applyBorder="1" applyAlignment="1">
      <alignment horizontal="left"/>
    </xf>
    <xf numFmtId="0" fontId="11" fillId="10" borderId="15" xfId="0" applyFont="1" applyFill="1" applyBorder="1" applyAlignment="1">
      <alignment horizontal="left"/>
    </xf>
    <xf numFmtId="0" fontId="17" fillId="14" borderId="20" xfId="0" applyFont="1" applyFill="1" applyBorder="1" applyAlignment="1">
      <alignment horizontal="center" vertical="center"/>
    </xf>
    <xf numFmtId="0" fontId="17" fillId="14" borderId="16" xfId="0" applyFont="1" applyFill="1" applyBorder="1" applyAlignment="1">
      <alignment horizontal="center" vertical="center"/>
    </xf>
    <xf numFmtId="0" fontId="17" fillId="14" borderId="21" xfId="0" applyFont="1" applyFill="1" applyBorder="1" applyAlignment="1">
      <alignment horizontal="center" vertical="center"/>
    </xf>
    <xf numFmtId="0" fontId="17" fillId="15" borderId="36" xfId="0" applyFont="1" applyFill="1" applyBorder="1" applyAlignment="1">
      <alignment horizontal="center" vertical="center"/>
    </xf>
    <xf numFmtId="0" fontId="16" fillId="14" borderId="56" xfId="0" applyFont="1" applyFill="1" applyBorder="1"/>
    <xf numFmtId="0" fontId="17" fillId="16" borderId="46" xfId="0" applyFont="1" applyFill="1" applyBorder="1" applyAlignment="1">
      <alignment horizontal="center" vertical="center" wrapText="1"/>
    </xf>
    <xf numFmtId="0" fontId="16" fillId="14" borderId="51" xfId="0" applyFont="1" applyFill="1" applyBorder="1"/>
    <xf numFmtId="0" fontId="17" fillId="15" borderId="46" xfId="0" applyFont="1" applyFill="1" applyBorder="1" applyAlignment="1">
      <alignment horizontal="center" vertical="center" wrapText="1"/>
    </xf>
    <xf numFmtId="0" fontId="17" fillId="15" borderId="46" xfId="0" applyFont="1" applyFill="1" applyBorder="1" applyAlignment="1">
      <alignment horizontal="center" vertical="center"/>
    </xf>
    <xf numFmtId="0" fontId="17" fillId="15" borderId="46" xfId="0" applyFont="1" applyFill="1" applyBorder="1" applyAlignment="1">
      <alignment horizontal="center" vertical="top" wrapText="1"/>
    </xf>
    <xf numFmtId="0" fontId="16" fillId="14" borderId="51" xfId="0" applyFont="1" applyFill="1" applyBorder="1" applyAlignment="1">
      <alignment vertical="top"/>
    </xf>
  </cellXfs>
  <cellStyles count="1">
    <cellStyle name="Normal" xfId="0" builtinId="0"/>
  </cellStyles>
  <dxfs count="82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764822</xdr:colOff>
      <xdr:row>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67A55-8716-1240-A975-2847E67D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3822" cy="878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4929987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74412</xdr:rowOff>
    </xdr:from>
    <xdr:to>
      <xdr:col>6</xdr:col>
      <xdr:colOff>879453</xdr:colOff>
      <xdr:row>1</xdr:row>
      <xdr:rowOff>50799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290" y="74412"/>
          <a:ext cx="8993563" cy="13225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1562948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9CA7-D4F7-6F47-9266-474366046E29}">
  <dimension ref="A1"/>
  <sheetViews>
    <sheetView tabSelected="1" workbookViewId="0">
      <selection activeCell="D13" sqref="D13"/>
    </sheetView>
  </sheetViews>
  <sheetFormatPr baseColWidth="10" defaultColWidth="10.83203125" defaultRowHeight="13" x14ac:dyDescent="0.15"/>
  <cols>
    <col min="1" max="16384" width="10.83203125" style="1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R121"/>
  <sheetViews>
    <sheetView topLeftCell="B1" zoomScale="110" zoomScaleNormal="110" workbookViewId="0">
      <selection activeCell="C4" sqref="C4:D4"/>
    </sheetView>
  </sheetViews>
  <sheetFormatPr baseColWidth="10" defaultColWidth="10.83203125" defaultRowHeight="13" x14ac:dyDescent="0.15"/>
  <cols>
    <col min="1" max="1" width="10.83203125" style="11"/>
    <col min="2" max="2" width="15.33203125" style="11" customWidth="1"/>
    <col min="3" max="3" width="28" customWidth="1"/>
    <col min="4" max="4" width="86.5" customWidth="1"/>
    <col min="5" max="5" width="10.83203125" style="11" customWidth="1"/>
    <col min="6" max="96" width="10.83203125" style="11"/>
  </cols>
  <sheetData>
    <row r="1" spans="1:96" ht="96.75" customHeight="1" x14ac:dyDescent="0.15">
      <c r="C1" s="138"/>
      <c r="D1" s="139"/>
    </row>
    <row r="2" spans="1:96" ht="27.75" customHeight="1" x14ac:dyDescent="0.15">
      <c r="C2" s="140" t="s">
        <v>234</v>
      </c>
      <c r="D2" s="141"/>
    </row>
    <row r="3" spans="1:96" ht="55.5" customHeight="1" x14ac:dyDescent="0.15">
      <c r="C3" s="142" t="s">
        <v>247</v>
      </c>
      <c r="D3" s="143"/>
    </row>
    <row r="4" spans="1:96" ht="62.25" customHeight="1" x14ac:dyDescent="0.15">
      <c r="C4" s="144" t="s">
        <v>235</v>
      </c>
      <c r="D4" s="145"/>
    </row>
    <row r="5" spans="1:96" s="20" customFormat="1" ht="37.5" customHeight="1" thickBot="1" x14ac:dyDescent="0.2">
      <c r="A5" s="21"/>
      <c r="B5" s="21"/>
      <c r="C5" s="63" t="s">
        <v>206</v>
      </c>
      <c r="D5" s="64" t="s">
        <v>207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</row>
    <row r="6" spans="1:96" ht="34.5" customHeight="1" x14ac:dyDescent="0.15">
      <c r="C6" s="65" t="s">
        <v>200</v>
      </c>
      <c r="D6" s="66" t="s">
        <v>204</v>
      </c>
    </row>
    <row r="7" spans="1:96" ht="67.5" customHeight="1" x14ac:dyDescent="0.15">
      <c r="C7" s="67" t="s">
        <v>201</v>
      </c>
      <c r="D7" s="68" t="s">
        <v>236</v>
      </c>
    </row>
    <row r="8" spans="1:96" ht="54" customHeight="1" x14ac:dyDescent="0.15">
      <c r="C8" s="67" t="s">
        <v>202</v>
      </c>
      <c r="D8" s="68" t="s">
        <v>205</v>
      </c>
    </row>
    <row r="9" spans="1:96" ht="44.25" customHeight="1" x14ac:dyDescent="0.15">
      <c r="C9" s="67" t="s">
        <v>3</v>
      </c>
      <c r="D9" s="68" t="s">
        <v>246</v>
      </c>
    </row>
    <row r="10" spans="1:96" ht="44.25" customHeight="1" x14ac:dyDescent="0.15">
      <c r="C10" s="67" t="s">
        <v>4</v>
      </c>
      <c r="D10" s="68" t="s">
        <v>203</v>
      </c>
    </row>
    <row r="11" spans="1:96" ht="45" customHeight="1" thickBot="1" x14ac:dyDescent="0.2">
      <c r="C11" s="69" t="s">
        <v>208</v>
      </c>
      <c r="D11" s="70" t="s">
        <v>244</v>
      </c>
    </row>
    <row r="12" spans="1:96" s="11" customFormat="1" x14ac:dyDescent="0.15"/>
    <row r="13" spans="1:96" s="11" customFormat="1" x14ac:dyDescent="0.15"/>
    <row r="14" spans="1:96" s="11" customFormat="1" x14ac:dyDescent="0.15"/>
    <row r="15" spans="1:96" s="11" customFormat="1" x14ac:dyDescent="0.15"/>
    <row r="16" spans="1:96" s="11" customFormat="1" x14ac:dyDescent="0.15"/>
    <row r="17" s="11" customFormat="1" x14ac:dyDescent="0.15"/>
    <row r="18" s="11" customFormat="1" x14ac:dyDescent="0.15"/>
    <row r="19" s="11" customFormat="1" x14ac:dyDescent="0.15"/>
    <row r="20" s="11" customFormat="1" x14ac:dyDescent="0.15"/>
    <row r="21" s="11" customFormat="1" x14ac:dyDescent="0.15"/>
    <row r="22" s="11" customFormat="1" x14ac:dyDescent="0.15"/>
    <row r="23" s="11" customFormat="1" x14ac:dyDescent="0.15"/>
    <row r="24" s="11" customFormat="1" x14ac:dyDescent="0.15"/>
    <row r="25" s="11" customFormat="1" x14ac:dyDescent="0.15"/>
    <row r="26" s="11" customFormat="1" x14ac:dyDescent="0.15"/>
    <row r="27" s="11" customFormat="1" x14ac:dyDescent="0.15"/>
    <row r="28" s="11" customFormat="1" x14ac:dyDescent="0.15"/>
    <row r="29" s="11" customFormat="1" x14ac:dyDescent="0.15"/>
    <row r="30" s="11" customFormat="1" x14ac:dyDescent="0.15"/>
    <row r="31" s="11" customFormat="1" x14ac:dyDescent="0.15"/>
    <row r="32" s="11" customFormat="1" x14ac:dyDescent="0.15"/>
    <row r="33" s="11" customFormat="1" x14ac:dyDescent="0.15"/>
    <row r="34" s="11" customFormat="1" x14ac:dyDescent="0.15"/>
    <row r="35" s="11" customFormat="1" x14ac:dyDescent="0.15"/>
    <row r="36" s="11" customFormat="1" x14ac:dyDescent="0.15"/>
    <row r="37" s="11" customFormat="1" x14ac:dyDescent="0.15"/>
    <row r="38" s="11" customFormat="1" x14ac:dyDescent="0.15"/>
    <row r="39" s="11" customFormat="1" x14ac:dyDescent="0.15"/>
    <row r="40" s="11" customFormat="1" x14ac:dyDescent="0.15"/>
    <row r="41" s="11" customFormat="1" x14ac:dyDescent="0.15"/>
    <row r="42" s="11" customFormat="1" x14ac:dyDescent="0.15"/>
    <row r="43" s="11" customFormat="1" x14ac:dyDescent="0.15"/>
    <row r="44" s="11" customFormat="1" x14ac:dyDescent="0.15"/>
    <row r="45" s="11" customFormat="1" x14ac:dyDescent="0.15"/>
    <row r="46" s="11" customFormat="1" x14ac:dyDescent="0.15"/>
    <row r="47" s="11" customFormat="1" x14ac:dyDescent="0.15"/>
    <row r="48" s="11" customFormat="1" x14ac:dyDescent="0.15"/>
    <row r="49" s="11" customFormat="1" x14ac:dyDescent="0.15"/>
    <row r="50" s="11" customFormat="1" x14ac:dyDescent="0.15"/>
    <row r="51" s="11" customFormat="1" x14ac:dyDescent="0.15"/>
    <row r="52" s="11" customFormat="1" x14ac:dyDescent="0.15"/>
    <row r="53" s="11" customFormat="1" x14ac:dyDescent="0.15"/>
    <row r="54" s="11" customFormat="1" x14ac:dyDescent="0.15"/>
    <row r="55" s="11" customFormat="1" x14ac:dyDescent="0.15"/>
    <row r="56" s="11" customFormat="1" x14ac:dyDescent="0.15"/>
    <row r="57" s="11" customFormat="1" x14ac:dyDescent="0.15"/>
    <row r="58" s="11" customFormat="1" x14ac:dyDescent="0.15"/>
    <row r="59" s="11" customFormat="1" x14ac:dyDescent="0.15"/>
    <row r="60" s="11" customFormat="1" x14ac:dyDescent="0.15"/>
    <row r="61" s="11" customFormat="1" x14ac:dyDescent="0.15"/>
    <row r="62" s="11" customFormat="1" x14ac:dyDescent="0.15"/>
    <row r="63" s="11" customFormat="1" x14ac:dyDescent="0.15"/>
    <row r="64" s="11" customFormat="1" x14ac:dyDescent="0.15"/>
    <row r="65" s="11" customFormat="1" x14ac:dyDescent="0.15"/>
    <row r="66" s="11" customFormat="1" x14ac:dyDescent="0.15"/>
    <row r="67" s="11" customFormat="1" x14ac:dyDescent="0.15"/>
    <row r="68" s="11" customFormat="1" x14ac:dyDescent="0.15"/>
    <row r="69" s="11" customFormat="1" x14ac:dyDescent="0.15"/>
    <row r="70" s="11" customFormat="1" x14ac:dyDescent="0.15"/>
    <row r="71" s="11" customFormat="1" x14ac:dyDescent="0.15"/>
    <row r="72" s="11" customFormat="1" x14ac:dyDescent="0.15"/>
    <row r="73" s="11" customFormat="1" x14ac:dyDescent="0.15"/>
    <row r="74" s="11" customFormat="1" x14ac:dyDescent="0.15"/>
    <row r="75" s="11" customFormat="1" x14ac:dyDescent="0.15"/>
    <row r="76" s="11" customFormat="1" x14ac:dyDescent="0.15"/>
    <row r="77" s="11" customFormat="1" x14ac:dyDescent="0.15"/>
    <row r="78" s="11" customFormat="1" x14ac:dyDescent="0.15"/>
    <row r="79" s="11" customFormat="1" x14ac:dyDescent="0.15"/>
    <row r="80" s="11" customFormat="1" x14ac:dyDescent="0.15"/>
    <row r="81" s="11" customFormat="1" x14ac:dyDescent="0.15"/>
    <row r="82" s="11" customFormat="1" x14ac:dyDescent="0.15"/>
    <row r="83" s="11" customFormat="1" x14ac:dyDescent="0.15"/>
    <row r="84" s="11" customFormat="1" x14ac:dyDescent="0.15"/>
    <row r="85" s="11" customFormat="1" x14ac:dyDescent="0.15"/>
    <row r="86" s="11" customFormat="1" x14ac:dyDescent="0.15"/>
    <row r="87" s="11" customFormat="1" x14ac:dyDescent="0.15"/>
    <row r="88" s="11" customFormat="1" x14ac:dyDescent="0.15"/>
    <row r="89" s="11" customFormat="1" x14ac:dyDescent="0.15"/>
    <row r="90" s="11" customFormat="1" x14ac:dyDescent="0.15"/>
    <row r="91" s="11" customFormat="1" x14ac:dyDescent="0.15"/>
    <row r="92" s="11" customFormat="1" x14ac:dyDescent="0.15"/>
    <row r="93" s="11" customFormat="1" x14ac:dyDescent="0.15"/>
    <row r="94" s="11" customFormat="1" x14ac:dyDescent="0.15"/>
    <row r="95" s="11" customFormat="1" x14ac:dyDescent="0.15"/>
    <row r="96" s="11" customFormat="1" x14ac:dyDescent="0.15"/>
    <row r="97" s="11" customFormat="1" x14ac:dyDescent="0.15"/>
    <row r="98" s="11" customFormat="1" x14ac:dyDescent="0.15"/>
    <row r="99" s="11" customFormat="1" x14ac:dyDescent="0.15"/>
    <row r="100" s="11" customFormat="1" x14ac:dyDescent="0.15"/>
    <row r="101" s="11" customFormat="1" x14ac:dyDescent="0.15"/>
    <row r="102" s="11" customFormat="1" x14ac:dyDescent="0.15"/>
    <row r="103" s="11" customFormat="1" x14ac:dyDescent="0.15"/>
    <row r="104" s="11" customFormat="1" x14ac:dyDescent="0.15"/>
    <row r="105" s="11" customFormat="1" x14ac:dyDescent="0.15"/>
    <row r="106" s="11" customFormat="1" x14ac:dyDescent="0.15"/>
    <row r="107" s="11" customFormat="1" x14ac:dyDescent="0.15"/>
    <row r="108" s="11" customFormat="1" x14ac:dyDescent="0.15"/>
    <row r="109" s="11" customFormat="1" x14ac:dyDescent="0.15"/>
    <row r="110" s="11" customFormat="1" x14ac:dyDescent="0.15"/>
    <row r="111" s="11" customFormat="1" x14ac:dyDescent="0.15"/>
    <row r="112" s="11" customFormat="1" x14ac:dyDescent="0.15"/>
    <row r="113" s="11" customFormat="1" x14ac:dyDescent="0.15"/>
    <row r="114" s="11" customFormat="1" x14ac:dyDescent="0.15"/>
    <row r="115" s="11" customFormat="1" x14ac:dyDescent="0.15"/>
    <row r="116" s="11" customFormat="1" x14ac:dyDescent="0.15"/>
    <row r="117" s="11" customFormat="1" x14ac:dyDescent="0.15"/>
    <row r="118" s="11" customFormat="1" x14ac:dyDescent="0.15"/>
    <row r="119" s="11" customFormat="1" x14ac:dyDescent="0.15"/>
    <row r="120" s="11" customFormat="1" x14ac:dyDescent="0.15"/>
    <row r="121" s="11" customFormat="1" x14ac:dyDescent="0.15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topLeftCell="A4" zoomScale="90" zoomScaleNormal="90" workbookViewId="0">
      <selection activeCell="D8" sqref="D8"/>
    </sheetView>
  </sheetViews>
  <sheetFormatPr baseColWidth="10" defaultColWidth="14.5" defaultRowHeight="57" customHeight="1" x14ac:dyDescent="0.15"/>
  <cols>
    <col min="1" max="1" width="5.664062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36.33203125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46"/>
      <c r="C1" s="147"/>
      <c r="D1" s="147"/>
      <c r="E1" s="147"/>
      <c r="F1" s="147"/>
      <c r="G1" s="14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25">
      <c r="A2" s="22"/>
      <c r="B2" s="149" t="s">
        <v>234</v>
      </c>
      <c r="C2" s="150"/>
      <c r="D2" s="150"/>
      <c r="E2" s="150"/>
      <c r="F2" s="150"/>
      <c r="G2" s="15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3">
      <c r="A3" s="10"/>
      <c r="B3" s="152" t="s">
        <v>237</v>
      </c>
      <c r="C3" s="153"/>
      <c r="D3" s="153"/>
      <c r="E3" s="153"/>
      <c r="F3" s="153"/>
      <c r="G3" s="15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25">
      <c r="A4" s="23"/>
      <c r="B4" s="71" t="s">
        <v>0</v>
      </c>
      <c r="C4" s="72" t="s">
        <v>198</v>
      </c>
      <c r="D4" s="72" t="s">
        <v>1</v>
      </c>
      <c r="E4" s="72" t="s">
        <v>2</v>
      </c>
      <c r="F4" s="72" t="s">
        <v>3</v>
      </c>
      <c r="G4" s="73" t="s">
        <v>4</v>
      </c>
      <c r="H4" s="74"/>
      <c r="I4" s="75" t="s">
        <v>209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58.5" customHeight="1" x14ac:dyDescent="0.2">
      <c r="A5" s="10"/>
      <c r="B5" s="76"/>
      <c r="C5" s="77"/>
      <c r="D5" s="78"/>
      <c r="E5" s="78"/>
      <c r="F5" s="79"/>
      <c r="G5" s="80"/>
      <c r="H5" s="81"/>
      <c r="I5" s="82" t="s">
        <v>210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2">
      <c r="A6" s="10"/>
      <c r="B6" s="83"/>
      <c r="C6" s="84"/>
      <c r="D6" s="84"/>
      <c r="E6" s="84"/>
      <c r="F6" s="84"/>
      <c r="G6" s="85"/>
      <c r="H6" s="81"/>
      <c r="I6" s="82" t="s">
        <v>242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2">
      <c r="A7" s="10"/>
      <c r="B7" s="86"/>
      <c r="C7" s="84"/>
      <c r="D7" s="84"/>
      <c r="E7" s="84"/>
      <c r="F7" s="84"/>
      <c r="G7" s="87"/>
      <c r="H7" s="81"/>
      <c r="I7" s="82" t="s">
        <v>241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2">
      <c r="A8" s="10"/>
      <c r="B8" s="88"/>
      <c r="C8" s="84"/>
      <c r="D8" s="84"/>
      <c r="E8" s="84"/>
      <c r="F8" s="84"/>
      <c r="G8" s="87"/>
      <c r="H8" s="81"/>
      <c r="I8" s="82" t="s">
        <v>243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2">
      <c r="A9" s="10"/>
      <c r="B9" s="89"/>
      <c r="C9" s="84"/>
      <c r="D9" s="84"/>
      <c r="E9" s="84"/>
      <c r="F9" s="84"/>
      <c r="G9" s="87"/>
      <c r="H9" s="81"/>
      <c r="I9" s="82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2">
      <c r="A10" s="10"/>
      <c r="B10" s="90"/>
      <c r="C10" s="84"/>
      <c r="D10" s="84"/>
      <c r="E10" s="84"/>
      <c r="F10" s="84"/>
      <c r="G10" s="87"/>
      <c r="H10" s="81"/>
      <c r="I10" s="82" t="s">
        <v>245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25">
      <c r="A11" s="10"/>
      <c r="B11" s="91"/>
      <c r="C11" s="84"/>
      <c r="D11" s="84"/>
      <c r="E11" s="84"/>
      <c r="F11" s="84"/>
      <c r="G11" s="87"/>
      <c r="H11" s="81"/>
      <c r="I11" s="92" t="s">
        <v>212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2">
      <c r="A12" s="10"/>
      <c r="B12" s="26"/>
      <c r="C12" s="27"/>
      <c r="D12" s="27"/>
      <c r="E12" s="27"/>
      <c r="F12" s="27"/>
      <c r="G12" s="2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1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1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topLeftCell="B1" zoomScale="90" zoomScaleNormal="90" workbookViewId="0">
      <selection activeCell="B4" sqref="B4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53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4" style="15" customWidth="1"/>
    <col min="8" max="8" width="18" style="15" customWidth="1"/>
    <col min="9" max="9" width="25.1640625" style="15" customWidth="1"/>
    <col min="10" max="10" width="18" style="15" customWidth="1"/>
    <col min="11" max="11" width="15.66406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30"/>
      <c r="B1" s="52"/>
      <c r="C1" s="155"/>
      <c r="D1" s="156"/>
      <c r="E1" s="156"/>
      <c r="F1" s="156"/>
      <c r="G1" s="156"/>
      <c r="H1" s="156"/>
      <c r="I1" s="156"/>
      <c r="J1" s="156"/>
      <c r="K1" s="157"/>
    </row>
    <row r="2" spans="1:27" ht="42.75" customHeight="1" x14ac:dyDescent="0.15">
      <c r="A2" s="31"/>
      <c r="B2" s="50"/>
      <c r="C2" s="158" t="s">
        <v>238</v>
      </c>
      <c r="D2" s="159"/>
      <c r="E2" s="159"/>
      <c r="F2" s="159"/>
      <c r="G2" s="159"/>
      <c r="H2" s="159"/>
      <c r="I2" s="159"/>
      <c r="J2" s="159"/>
      <c r="K2" s="160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31"/>
      <c r="B3" s="50"/>
      <c r="C3" s="161" t="s">
        <v>239</v>
      </c>
      <c r="D3" s="162"/>
      <c r="E3" s="162"/>
      <c r="F3" s="162"/>
      <c r="G3" s="162"/>
      <c r="H3" s="162"/>
      <c r="I3" s="162"/>
      <c r="J3" s="162"/>
      <c r="K3" s="16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31"/>
      <c r="B4" s="50"/>
      <c r="C4" s="164" t="s">
        <v>0</v>
      </c>
      <c r="D4" s="166" t="s">
        <v>199</v>
      </c>
      <c r="E4" s="168" t="s">
        <v>1</v>
      </c>
      <c r="F4" s="168" t="s">
        <v>2</v>
      </c>
      <c r="G4" s="169" t="s">
        <v>3</v>
      </c>
      <c r="H4" s="169" t="s">
        <v>13</v>
      </c>
      <c r="I4" s="170" t="s">
        <v>214</v>
      </c>
      <c r="J4" s="175" t="s">
        <v>7</v>
      </c>
      <c r="K4" s="176"/>
      <c r="L4" s="17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2.75" customHeight="1" thickBot="1" x14ac:dyDescent="0.2">
      <c r="A5" s="32"/>
      <c r="B5" s="50"/>
      <c r="C5" s="165"/>
      <c r="D5" s="167"/>
      <c r="E5" s="167"/>
      <c r="F5" s="167"/>
      <c r="G5" s="167"/>
      <c r="H5" s="167"/>
      <c r="I5" s="171"/>
      <c r="J5" s="94" t="s">
        <v>8</v>
      </c>
      <c r="K5" s="93" t="s">
        <v>9</v>
      </c>
      <c r="L5" s="178"/>
      <c r="M5" s="14"/>
      <c r="N5" s="179" t="s">
        <v>215</v>
      </c>
      <c r="O5" s="181" t="s">
        <v>7</v>
      </c>
      <c r="P5" s="182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">
      <c r="A6" s="41"/>
      <c r="B6" s="51"/>
      <c r="C6" s="42"/>
      <c r="D6" s="45"/>
      <c r="E6" s="45"/>
      <c r="F6" s="46"/>
      <c r="G6" s="33"/>
      <c r="H6" s="33"/>
      <c r="I6" s="34">
        <f>+Impact1*Probability1</f>
        <v>0</v>
      </c>
      <c r="J6" s="35" t="e">
        <f t="shared" ref="J6:J12" si="0">VLOOKUP(I6,$N$7:$O$12,2,FALSE)</f>
        <v>#N/A</v>
      </c>
      <c r="K6" s="36" t="e">
        <f t="shared" ref="K6:K13" si="1">IF(J6=1,"Bajo",IF(J6=2,"Medio",IF(J6=3,"Alto","")))</f>
        <v>#N/A</v>
      </c>
      <c r="L6" s="16"/>
      <c r="M6" s="14"/>
      <c r="N6" s="180"/>
      <c r="O6" s="95" t="s">
        <v>8</v>
      </c>
      <c r="P6" s="96" t="s">
        <v>9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15">
      <c r="A7" s="43"/>
      <c r="B7" s="51"/>
      <c r="C7" s="44"/>
      <c r="D7" s="47"/>
      <c r="E7" s="47"/>
      <c r="F7" s="48"/>
      <c r="G7" s="33"/>
      <c r="H7" s="33"/>
      <c r="I7" s="34">
        <f>+Impact2*Probability2</f>
        <v>0</v>
      </c>
      <c r="J7" s="38" t="e">
        <f t="shared" si="0"/>
        <v>#N/A</v>
      </c>
      <c r="K7" s="36" t="e">
        <f t="shared" si="1"/>
        <v>#N/A</v>
      </c>
      <c r="L7" s="16"/>
      <c r="M7" s="14"/>
      <c r="N7" s="59">
        <v>6</v>
      </c>
      <c r="O7" s="29">
        <v>3</v>
      </c>
      <c r="P7" s="54" t="s">
        <v>10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15">
      <c r="A8" s="43"/>
      <c r="B8" s="51"/>
      <c r="C8" s="44"/>
      <c r="D8" s="49"/>
      <c r="E8" s="47"/>
      <c r="F8" s="25"/>
      <c r="G8" s="33"/>
      <c r="H8" s="33"/>
      <c r="I8" s="37">
        <f>+Impact3*Probability3</f>
        <v>0</v>
      </c>
      <c r="J8" s="38" t="e">
        <f t="shared" si="0"/>
        <v>#N/A</v>
      </c>
      <c r="K8" s="39" t="e">
        <f t="shared" si="1"/>
        <v>#N/A</v>
      </c>
      <c r="L8" s="16"/>
      <c r="M8" s="14"/>
      <c r="N8" s="60">
        <v>5</v>
      </c>
      <c r="O8" s="17">
        <v>3</v>
      </c>
      <c r="P8" s="55" t="s">
        <v>10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" customHeight="1" x14ac:dyDescent="0.15">
      <c r="A9" s="43"/>
      <c r="B9" s="51"/>
      <c r="C9" s="44"/>
      <c r="D9" s="25"/>
      <c r="E9" s="47"/>
      <c r="F9" s="25"/>
      <c r="G9" s="33"/>
      <c r="H9" s="33"/>
      <c r="I9" s="37">
        <f>+Impact4*Probability4</f>
        <v>0</v>
      </c>
      <c r="J9" s="38" t="e">
        <f t="shared" si="0"/>
        <v>#N/A</v>
      </c>
      <c r="K9" s="39" t="e">
        <f t="shared" si="1"/>
        <v>#N/A</v>
      </c>
      <c r="L9" s="16"/>
      <c r="M9" s="14"/>
      <c r="N9" s="60">
        <v>4</v>
      </c>
      <c r="O9" s="17">
        <v>2</v>
      </c>
      <c r="P9" s="56" t="s">
        <v>11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15">
      <c r="A10" s="43"/>
      <c r="B10" s="51"/>
      <c r="C10" s="44"/>
      <c r="D10" s="40"/>
      <c r="E10" s="47"/>
      <c r="F10" s="25"/>
      <c r="G10" s="33"/>
      <c r="H10" s="33"/>
      <c r="I10" s="37">
        <f>+Impact5*Probability5</f>
        <v>0</v>
      </c>
      <c r="J10" s="38" t="e">
        <f t="shared" si="0"/>
        <v>#N/A</v>
      </c>
      <c r="K10" s="39" t="e">
        <f t="shared" si="1"/>
        <v>#N/A</v>
      </c>
      <c r="L10" s="16"/>
      <c r="M10" s="14"/>
      <c r="N10" s="60">
        <v>3</v>
      </c>
      <c r="O10" s="17">
        <v>2</v>
      </c>
      <c r="P10" s="56" t="s">
        <v>11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15">
      <c r="A11" s="43"/>
      <c r="B11" s="51"/>
      <c r="C11" s="44"/>
      <c r="D11" s="40"/>
      <c r="E11" s="47"/>
      <c r="F11" s="25"/>
      <c r="G11" s="33"/>
      <c r="H11" s="33"/>
      <c r="I11" s="37">
        <f>+Impact6*Probability6</f>
        <v>0</v>
      </c>
      <c r="J11" s="38" t="e">
        <f t="shared" si="0"/>
        <v>#N/A</v>
      </c>
      <c r="K11" s="39" t="e">
        <f t="shared" si="1"/>
        <v>#N/A</v>
      </c>
      <c r="L11" s="16"/>
      <c r="M11" s="14"/>
      <c r="N11" s="60">
        <v>2</v>
      </c>
      <c r="O11" s="17">
        <v>1</v>
      </c>
      <c r="P11" s="57" t="s">
        <v>12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">
      <c r="A12" s="43"/>
      <c r="B12" s="51"/>
      <c r="C12" s="44"/>
      <c r="D12" s="25"/>
      <c r="E12" s="47"/>
      <c r="F12" s="25"/>
      <c r="G12" s="33"/>
      <c r="H12" s="33"/>
      <c r="I12" s="37">
        <f>+Impact7*Probability7</f>
        <v>0</v>
      </c>
      <c r="J12" s="38" t="e">
        <f t="shared" si="0"/>
        <v>#N/A</v>
      </c>
      <c r="K12" s="39" t="e">
        <f t="shared" si="1"/>
        <v>#N/A</v>
      </c>
      <c r="L12" s="16"/>
      <c r="M12" s="14"/>
      <c r="N12" s="61">
        <v>1</v>
      </c>
      <c r="O12" s="62">
        <v>1</v>
      </c>
      <c r="P12" s="58" t="s">
        <v>12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15">
      <c r="A13" s="43"/>
      <c r="B13" s="51"/>
      <c r="C13" s="44"/>
      <c r="D13" s="25"/>
      <c r="E13" s="47"/>
      <c r="F13" s="25"/>
      <c r="G13" s="33"/>
      <c r="H13" s="33"/>
      <c r="I13" s="37">
        <f>+Impact8*Probability8</f>
        <v>0</v>
      </c>
      <c r="J13" s="38">
        <v>3</v>
      </c>
      <c r="K13" s="39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2">
      <c r="A14" s="14"/>
      <c r="B14" s="50"/>
      <c r="C14" s="183" t="s">
        <v>5</v>
      </c>
      <c r="D14" s="184"/>
      <c r="E14" s="184"/>
      <c r="F14" s="184"/>
      <c r="G14" s="184"/>
      <c r="H14" s="184"/>
      <c r="I14" s="184"/>
      <c r="J14" s="185" t="s">
        <v>5</v>
      </c>
      <c r="K14" s="186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15">
      <c r="A15" s="14"/>
      <c r="B15" s="50"/>
      <c r="C15" s="19" t="s">
        <v>5</v>
      </c>
      <c r="D15" s="172" t="s">
        <v>5</v>
      </c>
      <c r="E15" s="173"/>
      <c r="F15" s="173"/>
      <c r="G15" s="173"/>
      <c r="H15" s="173"/>
      <c r="I15" s="173"/>
      <c r="J15" s="17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50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50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5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5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5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5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5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5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50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50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5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5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5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5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5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5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5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5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5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5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5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5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5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5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5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5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5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50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5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50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5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50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50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50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5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50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50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50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50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50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50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50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50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50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5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5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5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5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5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5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5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5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50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50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50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50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50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50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50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50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50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50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50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50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50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5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50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50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50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50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50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50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50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50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50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50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50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50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50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50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50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50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50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50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50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50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50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50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50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50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50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50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50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50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50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50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50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50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50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50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50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50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50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50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50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50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50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50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50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50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50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50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50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50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50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50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50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50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50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50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50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50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50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50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50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50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50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50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50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50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50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50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50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50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50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50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50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50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50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50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50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50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50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50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50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50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50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50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50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50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50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50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50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50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50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50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50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50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50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50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50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50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50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50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50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50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50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50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50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50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50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50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50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50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50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50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50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50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50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50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50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50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50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50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50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50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50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50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50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50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50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50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50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50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50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50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50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50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50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50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50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50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50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50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50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50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50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50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50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50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50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50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50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50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50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50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50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50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50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50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50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50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50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50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50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50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50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50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50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50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50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50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50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50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50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50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50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50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50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50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50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50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50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50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50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50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50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50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50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50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50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50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50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50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50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50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50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50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50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50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50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50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50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50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50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50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50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50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50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50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50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50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50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50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50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50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50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50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50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50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50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50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50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50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50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50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50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50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50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50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50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50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50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50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50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50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50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50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50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50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50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50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50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50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50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50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50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50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50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50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50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50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50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50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50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50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50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50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50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50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50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50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50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50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50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50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50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50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50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50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50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50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50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50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50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50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50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50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50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50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50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50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50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50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50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50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50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50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50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50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50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50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50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50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50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50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50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50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50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50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50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50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50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50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50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50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50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50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50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50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50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50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50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50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50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50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50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50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50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50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50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50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50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50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50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50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50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50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50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50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50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50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50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50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50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50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50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50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50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50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50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50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50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50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50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50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50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50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50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50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50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50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50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50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50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50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50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50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50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50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50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50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50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50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50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50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50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50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50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50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50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50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50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50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50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50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50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50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50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50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50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50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50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50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50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50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50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50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50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50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50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50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50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50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50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50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50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50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50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50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50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50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50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50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50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50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50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50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50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50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50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50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50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50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50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50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50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50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50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50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50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50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50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50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50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50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50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50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50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50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50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50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50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50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50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50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50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50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50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50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50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50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50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50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50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50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50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50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50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50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50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50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50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50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50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50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50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50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50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50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50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50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50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50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50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50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50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50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50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50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50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50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50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50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50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50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50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50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50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50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50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50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50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50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50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50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50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50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50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50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50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50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50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50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50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50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50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50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50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50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50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50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50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50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50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50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50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50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50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50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50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50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50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50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50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50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50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50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50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50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50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50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50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50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50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50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50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50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50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50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50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50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50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50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50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50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50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50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50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50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50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50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50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50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50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50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50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50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50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50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50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50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50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50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50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50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50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50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50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50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50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50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50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50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50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50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50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50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50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50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50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50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50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50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50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50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50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50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50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50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50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50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50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50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50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50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50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50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50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50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50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50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50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50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50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50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50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50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50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50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50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50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50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50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50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50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50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50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50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50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50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50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50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50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50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50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50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50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50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50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50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50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50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50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50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50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50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50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50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50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50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50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50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50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50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50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50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50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50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50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50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50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50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50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50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50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50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50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50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50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50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50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50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50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50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50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50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50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50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50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50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50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50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50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50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50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50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50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50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50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50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50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50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50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50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50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50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50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50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50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50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50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50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50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50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50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50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50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50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50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50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50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50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50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50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50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50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50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50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50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50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50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50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50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50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50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50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50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50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50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50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50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50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50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50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50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50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50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50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50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50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50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50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50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50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50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50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50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50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50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50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50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50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50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50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50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50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50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50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50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50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50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50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50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50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50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50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50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50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50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50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50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50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50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50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50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50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50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50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50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50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50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50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50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50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50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50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50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50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50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50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50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50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50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50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50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50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50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50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50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50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50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50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50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50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50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50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50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50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50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50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50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50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50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50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50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50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50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50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50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50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50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50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50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50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50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50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50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50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50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50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50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50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50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50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50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50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50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50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50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50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50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50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50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50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50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50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50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50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50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50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50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50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50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50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50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50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50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50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50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50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50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50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50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50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50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50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50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50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50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50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50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50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50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50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50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50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50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50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50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50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50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50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50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50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50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50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50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50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50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50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50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50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50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50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50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50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50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50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50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50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50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50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50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50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50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50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50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50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50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50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50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50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50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50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50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50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50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50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50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50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50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50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15">
      <c r="A979" s="14"/>
      <c r="B979" s="50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81" priority="26" stopIfTrue="1" operator="equal">
      <formula>3</formula>
    </cfRule>
  </conditionalFormatting>
  <conditionalFormatting sqref="G6:G13">
    <cfRule type="cellIs" dxfId="80" priority="27" stopIfTrue="1" operator="equal">
      <formula>2</formula>
    </cfRule>
  </conditionalFormatting>
  <conditionalFormatting sqref="G6:G13">
    <cfRule type="cellIs" dxfId="79" priority="28" stopIfTrue="1" operator="equal">
      <formula>1</formula>
    </cfRule>
  </conditionalFormatting>
  <conditionalFormatting sqref="J6 J8:J9 J11:J13">
    <cfRule type="cellIs" dxfId="78" priority="29" stopIfTrue="1" operator="notBetween">
      <formula>1</formula>
      <formula>3</formula>
    </cfRule>
  </conditionalFormatting>
  <conditionalFormatting sqref="J6 J8:J9 J11:J13">
    <cfRule type="expression" dxfId="77" priority="30" stopIfTrue="1">
      <formula>$J6=3</formula>
    </cfRule>
  </conditionalFormatting>
  <conditionalFormatting sqref="J6 J8:J9 J11:J13">
    <cfRule type="expression" dxfId="76" priority="31" stopIfTrue="1">
      <formula>$J6=2</formula>
    </cfRule>
  </conditionalFormatting>
  <conditionalFormatting sqref="J6 J8:J9 J11:J13">
    <cfRule type="expression" dxfId="75" priority="32" stopIfTrue="1">
      <formula>$J6=1</formula>
    </cfRule>
  </conditionalFormatting>
  <conditionalFormatting sqref="K6 K8:K9 K11:K13">
    <cfRule type="cellIs" dxfId="74" priority="33" stopIfTrue="1" operator="equal">
      <formula>""</formula>
    </cfRule>
  </conditionalFormatting>
  <conditionalFormatting sqref="K6 K8:K9 K11:K13">
    <cfRule type="cellIs" dxfId="73" priority="34" stopIfTrue="1" operator="equal">
      <formula>"Medio"</formula>
    </cfRule>
  </conditionalFormatting>
  <conditionalFormatting sqref="K6 K8:K9 K11:K13">
    <cfRule type="cellIs" dxfId="72" priority="35" stopIfTrue="1" operator="equal">
      <formula>"Alto"</formula>
    </cfRule>
  </conditionalFormatting>
  <conditionalFormatting sqref="K6 K8:K9 K11:K13">
    <cfRule type="cellIs" dxfId="71" priority="36" stopIfTrue="1" operator="equal">
      <formula>"Bajo"</formula>
    </cfRule>
  </conditionalFormatting>
  <conditionalFormatting sqref="H6:H13">
    <cfRule type="cellIs" dxfId="70" priority="37" operator="equal">
      <formula>3</formula>
    </cfRule>
  </conditionalFormatting>
  <conditionalFormatting sqref="H6:H13">
    <cfRule type="cellIs" dxfId="69" priority="38" operator="equal">
      <formula>2</formula>
    </cfRule>
  </conditionalFormatting>
  <conditionalFormatting sqref="H6:H13">
    <cfRule type="cellIs" dxfId="68" priority="39" stopIfTrue="1" operator="equal">
      <formula>1</formula>
    </cfRule>
  </conditionalFormatting>
  <conditionalFormatting sqref="J6">
    <cfRule type="expression" dxfId="67" priority="40" stopIfTrue="1">
      <formula>$J6=3</formula>
    </cfRule>
  </conditionalFormatting>
  <conditionalFormatting sqref="J6">
    <cfRule type="expression" dxfId="66" priority="41" stopIfTrue="1">
      <formula>$J6=2</formula>
    </cfRule>
  </conditionalFormatting>
  <conditionalFormatting sqref="J6">
    <cfRule type="expression" dxfId="65" priority="42" stopIfTrue="1">
      <formula>$J6=1</formula>
    </cfRule>
  </conditionalFormatting>
  <conditionalFormatting sqref="J8:J9">
    <cfRule type="expression" dxfId="64" priority="43" stopIfTrue="1">
      <formula>$J8=3</formula>
    </cfRule>
  </conditionalFormatting>
  <conditionalFormatting sqref="J8:J9">
    <cfRule type="expression" dxfId="63" priority="44" stopIfTrue="1">
      <formula>$J8=2</formula>
    </cfRule>
  </conditionalFormatting>
  <conditionalFormatting sqref="J8:J9">
    <cfRule type="expression" dxfId="62" priority="45" stopIfTrue="1">
      <formula>$J8=1</formula>
    </cfRule>
  </conditionalFormatting>
  <conditionalFormatting sqref="J8:J9">
    <cfRule type="expression" dxfId="61" priority="46" stopIfTrue="1">
      <formula>$J8=3</formula>
    </cfRule>
  </conditionalFormatting>
  <conditionalFormatting sqref="J8:J9">
    <cfRule type="expression" dxfId="60" priority="47" stopIfTrue="1">
      <formula>$J8=2</formula>
    </cfRule>
  </conditionalFormatting>
  <conditionalFormatting sqref="J8:J9">
    <cfRule type="expression" dxfId="59" priority="48" stopIfTrue="1">
      <formula>$J8=1</formula>
    </cfRule>
  </conditionalFormatting>
  <conditionalFormatting sqref="J7">
    <cfRule type="cellIs" dxfId="58" priority="15" stopIfTrue="1" operator="notBetween">
      <formula>1</formula>
      <formula>3</formula>
    </cfRule>
  </conditionalFormatting>
  <conditionalFormatting sqref="J7">
    <cfRule type="expression" dxfId="57" priority="16" stopIfTrue="1">
      <formula>$J7=3</formula>
    </cfRule>
  </conditionalFormatting>
  <conditionalFormatting sqref="J7">
    <cfRule type="expression" dxfId="56" priority="17" stopIfTrue="1">
      <formula>$J7=2</formula>
    </cfRule>
  </conditionalFormatting>
  <conditionalFormatting sqref="J7">
    <cfRule type="expression" dxfId="55" priority="18" stopIfTrue="1">
      <formula>$J7=1</formula>
    </cfRule>
  </conditionalFormatting>
  <conditionalFormatting sqref="K7">
    <cfRule type="cellIs" dxfId="54" priority="19" stopIfTrue="1" operator="equal">
      <formula>""</formula>
    </cfRule>
  </conditionalFormatting>
  <conditionalFormatting sqref="K7">
    <cfRule type="cellIs" dxfId="53" priority="20" stopIfTrue="1" operator="equal">
      <formula>"Medio"</formula>
    </cfRule>
  </conditionalFormatting>
  <conditionalFormatting sqref="K7">
    <cfRule type="cellIs" dxfId="52" priority="21" stopIfTrue="1" operator="equal">
      <formula>"Alto"</formula>
    </cfRule>
  </conditionalFormatting>
  <conditionalFormatting sqref="K7">
    <cfRule type="cellIs" dxfId="51" priority="22" stopIfTrue="1" operator="equal">
      <formula>"Bajo"</formula>
    </cfRule>
  </conditionalFormatting>
  <conditionalFormatting sqref="J7">
    <cfRule type="expression" dxfId="50" priority="23" stopIfTrue="1">
      <formula>$J7=3</formula>
    </cfRule>
  </conditionalFormatting>
  <conditionalFormatting sqref="J7">
    <cfRule type="expression" dxfId="49" priority="24" stopIfTrue="1">
      <formula>$J7=2</formula>
    </cfRule>
  </conditionalFormatting>
  <conditionalFormatting sqref="J7">
    <cfRule type="expression" dxfId="48" priority="25" stopIfTrue="1">
      <formula>$J7=1</formula>
    </cfRule>
  </conditionalFormatting>
  <conditionalFormatting sqref="J10">
    <cfRule type="cellIs" dxfId="47" priority="1" stopIfTrue="1" operator="notBetween">
      <formula>1</formula>
      <formula>3</formula>
    </cfRule>
  </conditionalFormatting>
  <conditionalFormatting sqref="J10">
    <cfRule type="expression" dxfId="46" priority="2" stopIfTrue="1">
      <formula>$J10=3</formula>
    </cfRule>
  </conditionalFormatting>
  <conditionalFormatting sqref="J10">
    <cfRule type="expression" dxfId="45" priority="3" stopIfTrue="1">
      <formula>$J10=2</formula>
    </cfRule>
  </conditionalFormatting>
  <conditionalFormatting sqref="J10">
    <cfRule type="expression" dxfId="44" priority="4" stopIfTrue="1">
      <formula>$J10=1</formula>
    </cfRule>
  </conditionalFormatting>
  <conditionalFormatting sqref="K10">
    <cfRule type="cellIs" dxfId="43" priority="5" stopIfTrue="1" operator="equal">
      <formula>""</formula>
    </cfRule>
  </conditionalFormatting>
  <conditionalFormatting sqref="K10">
    <cfRule type="cellIs" dxfId="42" priority="6" stopIfTrue="1" operator="equal">
      <formula>"Medio"</formula>
    </cfRule>
  </conditionalFormatting>
  <conditionalFormatting sqref="K10">
    <cfRule type="cellIs" dxfId="41" priority="7" stopIfTrue="1" operator="equal">
      <formula>"Alto"</formula>
    </cfRule>
  </conditionalFormatting>
  <conditionalFormatting sqref="K10">
    <cfRule type="cellIs" dxfId="40" priority="8" stopIfTrue="1" operator="equal">
      <formula>"Bajo"</formula>
    </cfRule>
  </conditionalFormatting>
  <conditionalFormatting sqref="J10">
    <cfRule type="expression" dxfId="39" priority="9" stopIfTrue="1">
      <formula>$J10=3</formula>
    </cfRule>
  </conditionalFormatting>
  <conditionalFormatting sqref="J10">
    <cfRule type="expression" dxfId="38" priority="10" stopIfTrue="1">
      <formula>$J10=2</formula>
    </cfRule>
  </conditionalFormatting>
  <conditionalFormatting sqref="J10">
    <cfRule type="expression" dxfId="37" priority="11" stopIfTrue="1">
      <formula>$J10=1</formula>
    </cfRule>
  </conditionalFormatting>
  <conditionalFormatting sqref="J10">
    <cfRule type="expression" dxfId="36" priority="12" stopIfTrue="1">
      <formula>$J10=3</formula>
    </cfRule>
  </conditionalFormatting>
  <conditionalFormatting sqref="J10">
    <cfRule type="expression" dxfId="35" priority="13" stopIfTrue="1">
      <formula>$J10=2</formula>
    </cfRule>
  </conditionalFormatting>
  <conditionalFormatting sqref="J10">
    <cfRule type="expression" dxfId="34" priority="14" stopIfTrue="1">
      <formula>$J10=1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6"/>
  <sheetViews>
    <sheetView zoomScale="90" zoomScaleNormal="90" workbookViewId="0">
      <selection activeCell="I1" sqref="I1"/>
    </sheetView>
  </sheetViews>
  <sheetFormatPr baseColWidth="10" defaultColWidth="14.5" defaultRowHeight="57" customHeight="1" x14ac:dyDescent="0.15"/>
  <cols>
    <col min="1" max="1" width="10.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53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46"/>
      <c r="C1" s="147"/>
      <c r="D1" s="147"/>
      <c r="E1" s="147"/>
      <c r="F1" s="147"/>
      <c r="G1" s="14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25">
      <c r="A2" s="22"/>
      <c r="B2" s="149" t="s">
        <v>234</v>
      </c>
      <c r="C2" s="150"/>
      <c r="D2" s="150"/>
      <c r="E2" s="150"/>
      <c r="F2" s="150"/>
      <c r="G2" s="15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3">
      <c r="A3" s="10"/>
      <c r="B3" s="152" t="s">
        <v>237</v>
      </c>
      <c r="C3" s="153"/>
      <c r="D3" s="153"/>
      <c r="E3" s="153"/>
      <c r="F3" s="153"/>
      <c r="G3" s="15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25">
      <c r="A4" s="23"/>
      <c r="B4" s="71" t="s">
        <v>0</v>
      </c>
      <c r="C4" s="72" t="s">
        <v>198</v>
      </c>
      <c r="D4" s="72" t="s">
        <v>1</v>
      </c>
      <c r="E4" s="72" t="s">
        <v>2</v>
      </c>
      <c r="F4" s="72" t="s">
        <v>3</v>
      </c>
      <c r="G4" s="73" t="s">
        <v>4</v>
      </c>
      <c r="H4" s="74"/>
      <c r="I4" s="75" t="s">
        <v>209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68" customHeight="1" x14ac:dyDescent="0.2">
      <c r="A5" s="10"/>
      <c r="B5" s="97">
        <v>1</v>
      </c>
      <c r="C5" s="98" t="s">
        <v>216</v>
      </c>
      <c r="D5" s="99" t="s">
        <v>241</v>
      </c>
      <c r="E5" s="99" t="s">
        <v>225</v>
      </c>
      <c r="F5" s="100" t="s">
        <v>232</v>
      </c>
      <c r="G5" s="101">
        <v>6</v>
      </c>
      <c r="H5" s="102"/>
      <c r="I5" s="103" t="s">
        <v>210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2">
      <c r="A6" s="10"/>
      <c r="B6" s="104">
        <v>2</v>
      </c>
      <c r="C6" s="105" t="s">
        <v>217</v>
      </c>
      <c r="D6" s="105" t="s">
        <v>242</v>
      </c>
      <c r="E6" s="105" t="s">
        <v>223</v>
      </c>
      <c r="F6" s="105" t="s">
        <v>224</v>
      </c>
      <c r="G6" s="106">
        <v>4</v>
      </c>
      <c r="H6" s="102"/>
      <c r="I6" s="103" t="s">
        <v>242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2">
      <c r="A7" s="10"/>
      <c r="B7" s="107">
        <v>3</v>
      </c>
      <c r="C7" s="105" t="s">
        <v>218</v>
      </c>
      <c r="D7" s="105" t="s">
        <v>6</v>
      </c>
      <c r="E7" s="105" t="s">
        <v>229</v>
      </c>
      <c r="F7" s="105" t="s">
        <v>230</v>
      </c>
      <c r="G7" s="108">
        <v>5</v>
      </c>
      <c r="H7" s="102"/>
      <c r="I7" s="103" t="s">
        <v>241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2">
      <c r="A8" s="10"/>
      <c r="B8" s="109">
        <v>4</v>
      </c>
      <c r="C8" s="105" t="s">
        <v>219</v>
      </c>
      <c r="D8" s="105" t="s">
        <v>243</v>
      </c>
      <c r="E8" s="105" t="s">
        <v>231</v>
      </c>
      <c r="F8" s="105" t="s">
        <v>222</v>
      </c>
      <c r="G8" s="108">
        <v>3</v>
      </c>
      <c r="H8" s="102"/>
      <c r="I8" s="103" t="s">
        <v>243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2">
      <c r="A9" s="10"/>
      <c r="B9" s="110">
        <v>5</v>
      </c>
      <c r="C9" s="105" t="s">
        <v>220</v>
      </c>
      <c r="D9" s="105" t="s">
        <v>243</v>
      </c>
      <c r="E9" s="105" t="s">
        <v>228</v>
      </c>
      <c r="F9" s="105" t="s">
        <v>233</v>
      </c>
      <c r="G9" s="108">
        <v>5</v>
      </c>
      <c r="H9" s="102"/>
      <c r="I9" s="103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67.5" customHeight="1" x14ac:dyDescent="0.2">
      <c r="A10" s="10"/>
      <c r="B10" s="111">
        <v>6</v>
      </c>
      <c r="C10" s="105" t="s">
        <v>221</v>
      </c>
      <c r="D10" s="105" t="s">
        <v>243</v>
      </c>
      <c r="E10" s="105" t="s">
        <v>226</v>
      </c>
      <c r="F10" s="105" t="s">
        <v>227</v>
      </c>
      <c r="G10" s="108">
        <v>4</v>
      </c>
      <c r="H10" s="102"/>
      <c r="I10" s="103" t="s">
        <v>211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25">
      <c r="A11" s="10"/>
      <c r="B11" s="112">
        <v>7</v>
      </c>
      <c r="C11" s="105"/>
      <c r="D11" s="105"/>
      <c r="E11" s="105"/>
      <c r="F11" s="105"/>
      <c r="G11" s="108"/>
      <c r="H11" s="102"/>
      <c r="I11" s="113" t="s">
        <v>212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25">
      <c r="A12" s="10"/>
      <c r="B12" s="114">
        <v>8</v>
      </c>
      <c r="C12" s="115"/>
      <c r="D12" s="115"/>
      <c r="E12" s="115"/>
      <c r="F12" s="115"/>
      <c r="G12" s="116"/>
      <c r="H12" s="102"/>
      <c r="I12" s="102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1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1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2:G2"/>
    <mergeCell ref="B1:G1"/>
    <mergeCell ref="B3:G3"/>
  </mergeCells>
  <dataValidations count="1">
    <dataValidation type="list" allowBlank="1" showInputMessage="1" showErrorMessage="1" sqref="D5:D12" xr:uid="{F3D4EDBA-CAFE-4A7D-A4B3-DCC2CCAA8598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78"/>
  <sheetViews>
    <sheetView topLeftCell="F6" zoomScale="80" zoomScaleNormal="80" workbookViewId="0">
      <selection activeCell="C1" sqref="C1:K1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53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2.5" style="15" customWidth="1"/>
    <col min="8" max="8" width="18" style="15" customWidth="1"/>
    <col min="9" max="9" width="25.1640625" style="15" customWidth="1"/>
    <col min="10" max="10" width="18" style="15" customWidth="1"/>
    <col min="11" max="11" width="15.66406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30"/>
      <c r="B1" s="52"/>
      <c r="C1" s="155"/>
      <c r="D1" s="156"/>
      <c r="E1" s="156"/>
      <c r="F1" s="156"/>
      <c r="G1" s="156"/>
      <c r="H1" s="156"/>
      <c r="I1" s="156"/>
      <c r="J1" s="156"/>
      <c r="K1" s="157"/>
    </row>
    <row r="2" spans="1:27" ht="42.75" customHeight="1" x14ac:dyDescent="0.15">
      <c r="A2" s="31"/>
      <c r="B2" s="50"/>
      <c r="C2" s="193" t="s">
        <v>213</v>
      </c>
      <c r="D2" s="194"/>
      <c r="E2" s="194"/>
      <c r="F2" s="194"/>
      <c r="G2" s="194"/>
      <c r="H2" s="194"/>
      <c r="I2" s="194"/>
      <c r="J2" s="194"/>
      <c r="K2" s="195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31"/>
      <c r="B3" s="50"/>
      <c r="C3" s="161" t="s">
        <v>240</v>
      </c>
      <c r="D3" s="162"/>
      <c r="E3" s="162"/>
      <c r="F3" s="162"/>
      <c r="G3" s="162"/>
      <c r="H3" s="162"/>
      <c r="I3" s="162"/>
      <c r="J3" s="162"/>
      <c r="K3" s="16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31"/>
      <c r="B4" s="50"/>
      <c r="C4" s="196" t="s">
        <v>0</v>
      </c>
      <c r="D4" s="198" t="s">
        <v>199</v>
      </c>
      <c r="E4" s="200" t="s">
        <v>1</v>
      </c>
      <c r="F4" s="200" t="s">
        <v>2</v>
      </c>
      <c r="G4" s="201" t="s">
        <v>3</v>
      </c>
      <c r="H4" s="201" t="s">
        <v>13</v>
      </c>
      <c r="I4" s="202" t="s">
        <v>214</v>
      </c>
      <c r="J4" s="187" t="s">
        <v>7</v>
      </c>
      <c r="K4" s="188"/>
      <c r="L4" s="17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5" customHeight="1" thickBot="1" x14ac:dyDescent="0.2">
      <c r="A5" s="32"/>
      <c r="B5" s="50"/>
      <c r="C5" s="197"/>
      <c r="D5" s="199"/>
      <c r="E5" s="199"/>
      <c r="F5" s="199"/>
      <c r="G5" s="199"/>
      <c r="H5" s="199"/>
      <c r="I5" s="203"/>
      <c r="J5" s="117" t="s">
        <v>8</v>
      </c>
      <c r="K5" s="96" t="s">
        <v>9</v>
      </c>
      <c r="L5" s="178"/>
      <c r="M5" s="14"/>
      <c r="N5" s="179" t="s">
        <v>215</v>
      </c>
      <c r="O5" s="181" t="s">
        <v>7</v>
      </c>
      <c r="P5" s="182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23" customHeight="1" thickBot="1" x14ac:dyDescent="0.2">
      <c r="A6" s="41"/>
      <c r="B6" s="51"/>
      <c r="C6" s="118">
        <v>1</v>
      </c>
      <c r="D6" s="98" t="str">
        <f>Component1</f>
        <v>Filtros verdes</v>
      </c>
      <c r="E6" s="119" t="s">
        <v>241</v>
      </c>
      <c r="F6" s="99" t="str">
        <f>Risk1</f>
        <v>Altos costos de los terrenos (con condiciones específicas como muy escarpados, determinada capacidad de infiltración y no cercanos a acuíferos) donde se desean implementar los filtros verdes</v>
      </c>
      <c r="G6" s="120">
        <v>2</v>
      </c>
      <c r="H6" s="101">
        <v>6</v>
      </c>
      <c r="I6" s="121">
        <f>+Impact1*Probability1</f>
        <v>12</v>
      </c>
      <c r="J6" s="122">
        <f>VLOOKUP(H6,$N$7:$O$12,2,FALSE)</f>
        <v>3</v>
      </c>
      <c r="K6" s="123" t="str">
        <f t="shared" ref="K6:K9" si="0">IF(J6=1,"Bajo",IF(J6=2,"Medio",IF(J6=3,"Alto","")))</f>
        <v>Alto</v>
      </c>
      <c r="L6" s="16"/>
      <c r="M6" s="14"/>
      <c r="N6" s="180"/>
      <c r="O6" s="95" t="s">
        <v>8</v>
      </c>
      <c r="P6" s="96" t="s">
        <v>9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2">
      <c r="A7" s="43"/>
      <c r="B7" s="51"/>
      <c r="C7" s="124">
        <v>2</v>
      </c>
      <c r="D7" s="105" t="str">
        <f>Component2</f>
        <v>Escorrentía superficial</v>
      </c>
      <c r="E7" s="119" t="s">
        <v>242</v>
      </c>
      <c r="F7" s="105" t="str">
        <f>Risk2</f>
        <v>Desconocimiento de la cercanía al nivel freático de la zona</v>
      </c>
      <c r="G7" s="120">
        <v>3</v>
      </c>
      <c r="H7" s="106">
        <v>4</v>
      </c>
      <c r="I7" s="121">
        <f>+Impact2*Probability2</f>
        <v>12</v>
      </c>
      <c r="J7" s="125">
        <f>VLOOKUP(H7,$N$7:$O$12,2,FALSE)</f>
        <v>2</v>
      </c>
      <c r="K7" s="123" t="str">
        <f t="shared" si="0"/>
        <v>Medio</v>
      </c>
      <c r="L7" s="16"/>
      <c r="M7" s="14"/>
      <c r="N7" s="128">
        <v>6</v>
      </c>
      <c r="O7" s="120">
        <v>3</v>
      </c>
      <c r="P7" s="129" t="s">
        <v>10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43.5" customHeight="1" x14ac:dyDescent="0.2">
      <c r="A8" s="43"/>
      <c r="B8" s="51"/>
      <c r="C8" s="124">
        <v>3</v>
      </c>
      <c r="D8" s="105" t="str">
        <f>'Registro de Riesgos y Factores'!C7</f>
        <v>Humedal artificial de flujo superficial HAFS</v>
      </c>
      <c r="E8" s="119" t="str">
        <f>'Registro de Riesgos y Factores'!D7</f>
        <v>Reputación</v>
      </c>
      <c r="F8" s="105" t="str">
        <f>'Registro de Riesgos y Factores'!E7</f>
        <v>Proliferación de mosquitos (vectores)</v>
      </c>
      <c r="G8" s="120">
        <v>3</v>
      </c>
      <c r="H8" s="108">
        <v>5</v>
      </c>
      <c r="I8" s="126">
        <f>+Impact3*Probability3</f>
        <v>15</v>
      </c>
      <c r="J8" s="125">
        <f>VLOOKUP(H8,$N$7:$O$12,2,FALSE)</f>
        <v>3</v>
      </c>
      <c r="K8" s="127" t="str">
        <f t="shared" si="0"/>
        <v>Alto</v>
      </c>
      <c r="L8" s="16"/>
      <c r="M8" s="14"/>
      <c r="N8" s="130">
        <v>5</v>
      </c>
      <c r="O8" s="131">
        <v>3</v>
      </c>
      <c r="P8" s="132" t="s">
        <v>10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" customHeight="1" x14ac:dyDescent="0.2">
      <c r="A9" s="43"/>
      <c r="B9" s="51"/>
      <c r="C9" s="124">
        <v>4</v>
      </c>
      <c r="D9" s="105" t="str">
        <f>'Registro de Riesgos y Factores'!C8</f>
        <v>Humedal artificial de flujo subsuperficial HAFSs</v>
      </c>
      <c r="E9" s="119" t="s">
        <v>243</v>
      </c>
      <c r="F9" s="105" t="str">
        <f>'Registro de Riesgos y Factores'!E8</f>
        <v>Colmatación rápida del sustrato</v>
      </c>
      <c r="G9" s="120">
        <v>3</v>
      </c>
      <c r="H9" s="108">
        <v>3</v>
      </c>
      <c r="I9" s="126">
        <f>+Impact4*Probability4</f>
        <v>9</v>
      </c>
      <c r="J9" s="125">
        <f t="shared" ref="J9:J11" si="1">VLOOKUP(H9,$N$7:$O$12,2,FALSE)</f>
        <v>2</v>
      </c>
      <c r="K9" s="127" t="str">
        <f t="shared" si="0"/>
        <v>Medio</v>
      </c>
      <c r="L9" s="16"/>
      <c r="M9" s="14"/>
      <c r="N9" s="130">
        <v>4</v>
      </c>
      <c r="O9" s="131">
        <v>2</v>
      </c>
      <c r="P9" s="133" t="s">
        <v>11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50.25" customHeight="1" x14ac:dyDescent="0.2">
      <c r="A10" s="43"/>
      <c r="B10" s="51"/>
      <c r="C10" s="124">
        <v>5</v>
      </c>
      <c r="D10" s="105" t="str">
        <f>'Registro de Riesgos y Factores'!C9</f>
        <v>Lagunajes</v>
      </c>
      <c r="E10" s="119" t="s">
        <v>243</v>
      </c>
      <c r="F10" s="105" t="str">
        <f>'Registro de Riesgos y Factores'!E9</f>
        <v>Elevadas concentraciones de sólidos en suspensión en los efluentes finales</v>
      </c>
      <c r="G10" s="120">
        <v>2</v>
      </c>
      <c r="H10" s="108">
        <v>5</v>
      </c>
      <c r="I10" s="126">
        <f>+Impact5*Probability5</f>
        <v>10</v>
      </c>
      <c r="J10" s="125">
        <f t="shared" si="1"/>
        <v>3</v>
      </c>
      <c r="K10" s="127" t="str">
        <f t="shared" ref="K10:K11" si="2">IF(J10=1,"Bajo",IF(J10=2,"Medio",IF(J10=3,"Alto","")))</f>
        <v>Alto</v>
      </c>
      <c r="L10" s="16"/>
      <c r="M10" s="14"/>
      <c r="N10" s="130">
        <v>3</v>
      </c>
      <c r="O10" s="131">
        <v>2</v>
      </c>
      <c r="P10" s="133" t="s">
        <v>11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60" customHeight="1" x14ac:dyDescent="0.2">
      <c r="A11" s="43"/>
      <c r="B11" s="51"/>
      <c r="C11" s="124">
        <v>6</v>
      </c>
      <c r="D11" s="105" t="str">
        <f>'Registro de Riesgos y Factores'!C10</f>
        <v>Filtros de turba</v>
      </c>
      <c r="E11" s="119" t="s">
        <v>243</v>
      </c>
      <c r="F11" s="105" t="str">
        <f>'Registro de Riesgos y Factores'!E10</f>
        <v>Aumento en la intensidad y frecuencia del régimen de lluvias de la región</v>
      </c>
      <c r="G11" s="120">
        <v>3</v>
      </c>
      <c r="H11" s="108">
        <v>4</v>
      </c>
      <c r="I11" s="126">
        <f>+Impact6*Probability6</f>
        <v>12</v>
      </c>
      <c r="J11" s="125">
        <f t="shared" si="1"/>
        <v>2</v>
      </c>
      <c r="K11" s="127" t="str">
        <f t="shared" si="2"/>
        <v>Medio</v>
      </c>
      <c r="L11" s="16"/>
      <c r="M11" s="14"/>
      <c r="N11" s="130">
        <v>2</v>
      </c>
      <c r="O11" s="131">
        <v>1</v>
      </c>
      <c r="P11" s="134" t="s">
        <v>12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5">
      <c r="A12" s="43"/>
      <c r="B12" s="51"/>
      <c r="C12" s="124"/>
      <c r="D12" s="105"/>
      <c r="E12" s="119"/>
      <c r="F12" s="105"/>
      <c r="G12" s="120"/>
      <c r="H12" s="108"/>
      <c r="I12" s="126">
        <f>+Impact7*Probability7</f>
        <v>0</v>
      </c>
      <c r="J12" s="125"/>
      <c r="K12" s="127"/>
      <c r="L12" s="16"/>
      <c r="M12" s="14"/>
      <c r="N12" s="135">
        <v>1</v>
      </c>
      <c r="O12" s="136">
        <v>1</v>
      </c>
      <c r="P12" s="137" t="s">
        <v>12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thickBot="1" x14ac:dyDescent="0.25">
      <c r="A13" s="14"/>
      <c r="B13" s="50"/>
      <c r="C13" s="189" t="s">
        <v>5</v>
      </c>
      <c r="D13" s="190"/>
      <c r="E13" s="190"/>
      <c r="F13" s="190"/>
      <c r="G13" s="190"/>
      <c r="H13" s="190"/>
      <c r="I13" s="190"/>
      <c r="J13" s="191" t="s">
        <v>5</v>
      </c>
      <c r="K13" s="192"/>
      <c r="L13" s="1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7.75" customHeight="1" x14ac:dyDescent="0.15">
      <c r="A14" s="14"/>
      <c r="B14" s="50"/>
      <c r="C14" s="19" t="s">
        <v>5</v>
      </c>
      <c r="D14" s="172" t="s">
        <v>5</v>
      </c>
      <c r="E14" s="173"/>
      <c r="F14" s="173"/>
      <c r="G14" s="173"/>
      <c r="H14" s="173"/>
      <c r="I14" s="173"/>
      <c r="J14" s="17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15">
      <c r="A15" s="14"/>
      <c r="B15" s="50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50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50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5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5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5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5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5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5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50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50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5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5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5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5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5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5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5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5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5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5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5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5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5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5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5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5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5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50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5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50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5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50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50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50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5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50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50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50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50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50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50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50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50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50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5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5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5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5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5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5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5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5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50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50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50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50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50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50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50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50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50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50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50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50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50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5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50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50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50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50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50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50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50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50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50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50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50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50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50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50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50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50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50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50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50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50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50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50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50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50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50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50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50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50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50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50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50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50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50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50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50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50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50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50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50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50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50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50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50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50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50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50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50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50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50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50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50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50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50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50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50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50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50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50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50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50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50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50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50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50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50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50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50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50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50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50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50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50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50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50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50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50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50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50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50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50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50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50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50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50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50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50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50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50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50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50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50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50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50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50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50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50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50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50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50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50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50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50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50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50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50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50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50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50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50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50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50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50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50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50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50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50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50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50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50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50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50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50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50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50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50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50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50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50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50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50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50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50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50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50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50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50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50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50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50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50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50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50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50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50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50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50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50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50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50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50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50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50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50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50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50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50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50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50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50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50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50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50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50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50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50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50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50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50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50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50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50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50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50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50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50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50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50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50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50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50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50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50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50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50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50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50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50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50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50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50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50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50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50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50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50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50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50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50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50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50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50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50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50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50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50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50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50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50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50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50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50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50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50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50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50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50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50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50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50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50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50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50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50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50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50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50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50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50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50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50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50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50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50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50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50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50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50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50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50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50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50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50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50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50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50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50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50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50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50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50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50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50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50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50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50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50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50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50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50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50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50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50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50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50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50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50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50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50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50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50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50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50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50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50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50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50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50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50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50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50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50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50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50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50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50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50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50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50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50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50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50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50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50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50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50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50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50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50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50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50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50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50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50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50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50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50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50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50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50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50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50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50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50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50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50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50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50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50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50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50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50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50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50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50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50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50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50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50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50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50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50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50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50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50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50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50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50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50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50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50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50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50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50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50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50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50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50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50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50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50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50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50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50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50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50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50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50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50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50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50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50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50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50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50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50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50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50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50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50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50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50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50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50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50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50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50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50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50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50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50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50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50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50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50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50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50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50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50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50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50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50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50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50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50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50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50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50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50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50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50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50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50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50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50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50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50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50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50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50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50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50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50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50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50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50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50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50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50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50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50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50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50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50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50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50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50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50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50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50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50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50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50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50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50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50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50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50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50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50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50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50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50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50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50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50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50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50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50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50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50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50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50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50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50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50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50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50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50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50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50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50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50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50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50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50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50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50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50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50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50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50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50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50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50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50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50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50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50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50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50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50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50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50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50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50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50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50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50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50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50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50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50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50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50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50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50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50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50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50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50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50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50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50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50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50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50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50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50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50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50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50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50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50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50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50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50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50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50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50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50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50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50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50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50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50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50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50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50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50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50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50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50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50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50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50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50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50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50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50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50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50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50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50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50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50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50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50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50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50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50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50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50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50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50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50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50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50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50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50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50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50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50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50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50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50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50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50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50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50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50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50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50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50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50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50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50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50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50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50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50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50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50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50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50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50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50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50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50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50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50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50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50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50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50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50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50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50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50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50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50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50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50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50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50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50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50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50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50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50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50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50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50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50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50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50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50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50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50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50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50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50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50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50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50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50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50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50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50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50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50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50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50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50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50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50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50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50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50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50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50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50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50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50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50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50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50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50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50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50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50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50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50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50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50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50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50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50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50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50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50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50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50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50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50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50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50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50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50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50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50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50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50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50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50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50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50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50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50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50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50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50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50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50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50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50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50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50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50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50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50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50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50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50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50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50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50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50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50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50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50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50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50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50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50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50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50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50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50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50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50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50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50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50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50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50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50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50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50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50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50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50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50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50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50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50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50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50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50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50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50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50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50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50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50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50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50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50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50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50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50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50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50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50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50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50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50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50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50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50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50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50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50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50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50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50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50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50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50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50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50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50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50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50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50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50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50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50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50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50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50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50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50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50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50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50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50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50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50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50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50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50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50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50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50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50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50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50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50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50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50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50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50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50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50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50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50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50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50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50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50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50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50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50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50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50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50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50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50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50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50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50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50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50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50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50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50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50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50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50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50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50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50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50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50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50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50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50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50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50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50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50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50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50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50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50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50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50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50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50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50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50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50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50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50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50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50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50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50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50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50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50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50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50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50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50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50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50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50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50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50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50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50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50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50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50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50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50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50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50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50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50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50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50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50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50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50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50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50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50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50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50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50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50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50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50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50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50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50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50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50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50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50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50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50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50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50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50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4:J14"/>
    <mergeCell ref="J4:K4"/>
    <mergeCell ref="L4:L5"/>
    <mergeCell ref="N5:N6"/>
    <mergeCell ref="O5:P5"/>
    <mergeCell ref="C13:I13"/>
    <mergeCell ref="J13:K13"/>
  </mergeCells>
  <conditionalFormatting sqref="G6:G12">
    <cfRule type="cellIs" dxfId="33" priority="26" stopIfTrue="1" operator="equal">
      <formula>3</formula>
    </cfRule>
  </conditionalFormatting>
  <conditionalFormatting sqref="G6:G12">
    <cfRule type="cellIs" dxfId="32" priority="27" stopIfTrue="1" operator="equal">
      <formula>2</formula>
    </cfRule>
  </conditionalFormatting>
  <conditionalFormatting sqref="G6:G12">
    <cfRule type="cellIs" dxfId="31" priority="28" stopIfTrue="1" operator="equal">
      <formula>1</formula>
    </cfRule>
  </conditionalFormatting>
  <conditionalFormatting sqref="J6 J8:J12">
    <cfRule type="cellIs" dxfId="30" priority="29" stopIfTrue="1" operator="notBetween">
      <formula>1</formula>
      <formula>3</formula>
    </cfRule>
  </conditionalFormatting>
  <conditionalFormatting sqref="J6 J8:J12">
    <cfRule type="expression" dxfId="29" priority="30" stopIfTrue="1">
      <formula>$J6=3</formula>
    </cfRule>
  </conditionalFormatting>
  <conditionalFormatting sqref="J6 J8:J12">
    <cfRule type="expression" dxfId="28" priority="31" stopIfTrue="1">
      <formula>$J6=2</formula>
    </cfRule>
  </conditionalFormatting>
  <conditionalFormatting sqref="J6 J8:J12">
    <cfRule type="expression" dxfId="27" priority="32" stopIfTrue="1">
      <formula>$J6=1</formula>
    </cfRule>
  </conditionalFormatting>
  <conditionalFormatting sqref="K6 K8:K12">
    <cfRule type="cellIs" dxfId="26" priority="33" stopIfTrue="1" operator="equal">
      <formula>""</formula>
    </cfRule>
  </conditionalFormatting>
  <conditionalFormatting sqref="K6 K8:K12">
    <cfRule type="cellIs" dxfId="25" priority="34" stopIfTrue="1" operator="equal">
      <formula>"Medio"</formula>
    </cfRule>
  </conditionalFormatting>
  <conditionalFormatting sqref="K6 K8:K12">
    <cfRule type="cellIs" dxfId="24" priority="35" stopIfTrue="1" operator="equal">
      <formula>"Alto"</formula>
    </cfRule>
  </conditionalFormatting>
  <conditionalFormatting sqref="K6 K8:K12">
    <cfRule type="cellIs" dxfId="23" priority="36" stopIfTrue="1" operator="equal">
      <formula>"Bajo"</formula>
    </cfRule>
  </conditionalFormatting>
  <conditionalFormatting sqref="H6:H12">
    <cfRule type="cellIs" dxfId="22" priority="37" operator="equal">
      <formula>3</formula>
    </cfRule>
  </conditionalFormatting>
  <conditionalFormatting sqref="H6:H12">
    <cfRule type="cellIs" dxfId="21" priority="38" operator="equal">
      <formula>2</formula>
    </cfRule>
  </conditionalFormatting>
  <conditionalFormatting sqref="H6:H12">
    <cfRule type="cellIs" dxfId="20" priority="39" stopIfTrue="1" operator="equal">
      <formula>1</formula>
    </cfRule>
  </conditionalFormatting>
  <conditionalFormatting sqref="J6">
    <cfRule type="expression" dxfId="19" priority="40" stopIfTrue="1">
      <formula>$J6=3</formula>
    </cfRule>
  </conditionalFormatting>
  <conditionalFormatting sqref="J6">
    <cfRule type="expression" dxfId="18" priority="41" stopIfTrue="1">
      <formula>$J6=2</formula>
    </cfRule>
  </conditionalFormatting>
  <conditionalFormatting sqref="J6">
    <cfRule type="expression" dxfId="17" priority="42" stopIfTrue="1">
      <formula>$J6=1</formula>
    </cfRule>
  </conditionalFormatting>
  <conditionalFormatting sqref="J8:J11">
    <cfRule type="expression" dxfId="16" priority="43" stopIfTrue="1">
      <formula>$J8=3</formula>
    </cfRule>
  </conditionalFormatting>
  <conditionalFormatting sqref="J8:J11">
    <cfRule type="expression" dxfId="15" priority="44" stopIfTrue="1">
      <formula>$J8=2</formula>
    </cfRule>
  </conditionalFormatting>
  <conditionalFormatting sqref="J8:J11">
    <cfRule type="expression" dxfId="14" priority="45" stopIfTrue="1">
      <formula>$J8=1</formula>
    </cfRule>
  </conditionalFormatting>
  <conditionalFormatting sqref="J8:J11">
    <cfRule type="expression" dxfId="13" priority="46" stopIfTrue="1">
      <formula>$J8=3</formula>
    </cfRule>
  </conditionalFormatting>
  <conditionalFormatting sqref="J8:J11">
    <cfRule type="expression" dxfId="12" priority="47" stopIfTrue="1">
      <formula>$J8=2</formula>
    </cfRule>
  </conditionalFormatting>
  <conditionalFormatting sqref="J8:J11">
    <cfRule type="expression" dxfId="11" priority="48" stopIfTrue="1">
      <formula>$J8=1</formula>
    </cfRule>
  </conditionalFormatting>
  <conditionalFormatting sqref="J7">
    <cfRule type="cellIs" dxfId="10" priority="15" stopIfTrue="1" operator="notBetween">
      <formula>1</formula>
      <formula>3</formula>
    </cfRule>
  </conditionalFormatting>
  <conditionalFormatting sqref="J7">
    <cfRule type="expression" dxfId="9" priority="16" stopIfTrue="1">
      <formula>$J7=3</formula>
    </cfRule>
  </conditionalFormatting>
  <conditionalFormatting sqref="J7">
    <cfRule type="expression" dxfId="8" priority="17" stopIfTrue="1">
      <formula>$J7=2</formula>
    </cfRule>
  </conditionalFormatting>
  <conditionalFormatting sqref="J7">
    <cfRule type="expression" dxfId="7" priority="18" stopIfTrue="1">
      <formula>$J7=1</formula>
    </cfRule>
  </conditionalFormatting>
  <conditionalFormatting sqref="K7">
    <cfRule type="cellIs" dxfId="6" priority="19" stopIfTrue="1" operator="equal">
      <formula>""</formula>
    </cfRule>
  </conditionalFormatting>
  <conditionalFormatting sqref="K7">
    <cfRule type="cellIs" dxfId="5" priority="20" stopIfTrue="1" operator="equal">
      <formula>"Medio"</formula>
    </cfRule>
  </conditionalFormatting>
  <conditionalFormatting sqref="K7">
    <cfRule type="cellIs" dxfId="4" priority="21" stopIfTrue="1" operator="equal">
      <formula>"Alto"</formula>
    </cfRule>
  </conditionalFormatting>
  <conditionalFormatting sqref="K7">
    <cfRule type="cellIs" dxfId="3" priority="22" stopIfTrue="1" operator="equal">
      <formula>"Bajo"</formula>
    </cfRule>
  </conditionalFormatting>
  <conditionalFormatting sqref="J7">
    <cfRule type="expression" dxfId="2" priority="23" stopIfTrue="1">
      <formula>$J7=3</formula>
    </cfRule>
  </conditionalFormatting>
  <conditionalFormatting sqref="J7">
    <cfRule type="expression" dxfId="1" priority="24" stopIfTrue="1">
      <formula>$J7=2</formula>
    </cfRule>
  </conditionalFormatting>
  <conditionalFormatting sqref="J7">
    <cfRule type="expression" dxfId="0" priority="25" stopIfTrue="1">
      <formula>$J7=1</formula>
    </cfRule>
  </conditionalFormatting>
  <dataValidations count="1">
    <dataValidation type="decimal" allowBlank="1" showErrorMessage="1" sqref="G6:G12" xr:uid="{187A764F-28F5-43C2-BE5D-6DDEBA8DC878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5" defaultRowHeight="15" customHeight="1" x14ac:dyDescent="0.15"/>
  <cols>
    <col min="1" max="1" width="30.5" customWidth="1"/>
    <col min="2" max="2" width="45" customWidth="1"/>
    <col min="3" max="3" width="15.5" customWidth="1"/>
    <col min="4" max="4" width="18.5" customWidth="1"/>
    <col min="5" max="6" width="11.5" customWidth="1"/>
    <col min="7" max="26" width="9.1640625" customWidth="1"/>
  </cols>
  <sheetData>
    <row r="1" spans="1:26" ht="12.75" customHeight="1" x14ac:dyDescent="0.2">
      <c r="A1" s="2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4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5" t="s">
        <v>16</v>
      </c>
      <c r="B5" s="6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3"/>
      <c r="B7" s="7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3"/>
      <c r="B8" s="7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3"/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3"/>
      <c r="B10" s="7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3"/>
      <c r="B11" s="7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3"/>
      <c r="B12" s="7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3"/>
      <c r="B13" s="7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3"/>
      <c r="B14" s="7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3"/>
      <c r="B15" s="7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3"/>
      <c r="B16" s="7" t="s">
        <v>27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/>
      <c r="B17" s="7" t="s">
        <v>28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/>
      <c r="B18" s="7" t="s">
        <v>29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/>
      <c r="B19" s="7" t="s">
        <v>30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/>
      <c r="B20" s="7" t="s">
        <v>31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/>
      <c r="B21" s="7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/>
      <c r="B22" s="7" t="s">
        <v>33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/>
      <c r="B23" s="7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/>
      <c r="B24" s="7" t="s">
        <v>35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/>
      <c r="B25" s="7" t="s">
        <v>36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/>
      <c r="B26" s="7" t="s">
        <v>37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5" t="s">
        <v>38</v>
      </c>
      <c r="B28" s="6" t="s">
        <v>39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/>
      <c r="B30" s="7" t="s">
        <v>40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/>
      <c r="B31" s="7" t="s">
        <v>41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/>
      <c r="B32" s="7" t="s">
        <v>42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/>
      <c r="B33" s="7" t="s">
        <v>43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/>
      <c r="B34" s="7" t="s">
        <v>44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/>
      <c r="B35" s="7" t="s">
        <v>45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/>
      <c r="B36" s="7" t="s">
        <v>46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/>
      <c r="B37" s="7" t="s">
        <v>47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/>
      <c r="B38" s="7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/>
      <c r="B39" s="7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/>
      <c r="B40" s="7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/>
      <c r="B41" s="7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/>
      <c r="B42" s="7" t="s">
        <v>52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/>
      <c r="B43" s="7" t="s">
        <v>53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/>
      <c r="B44" s="7" t="s">
        <v>54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/>
      <c r="B45" s="7" t="s">
        <v>55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/>
      <c r="B46" s="7" t="s">
        <v>56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3"/>
      <c r="B47" s="7" t="s">
        <v>57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3"/>
      <c r="B48" s="7" t="s">
        <v>58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3"/>
      <c r="B49" s="7" t="s">
        <v>59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5" t="s">
        <v>60</v>
      </c>
      <c r="B51" s="6" t="s">
        <v>61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3"/>
      <c r="B53" s="7" t="s">
        <v>62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3"/>
      <c r="B54" s="7" t="s">
        <v>63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3"/>
      <c r="B55" s="7" t="s">
        <v>64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3"/>
      <c r="B56" s="7" t="s">
        <v>65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3"/>
      <c r="B57" s="7" t="s">
        <v>66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3"/>
      <c r="B58" s="7" t="s">
        <v>67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3"/>
      <c r="B59" s="7" t="s">
        <v>68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3"/>
      <c r="B60" s="7" t="s">
        <v>69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3"/>
      <c r="B61" s="7" t="s">
        <v>70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3"/>
      <c r="B62" s="7" t="s">
        <v>71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3"/>
      <c r="B63" s="7" t="s">
        <v>72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3"/>
      <c r="B64" s="7" t="s">
        <v>73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3"/>
      <c r="B65" s="7" t="s">
        <v>74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3"/>
      <c r="B66" s="7" t="s">
        <v>75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3"/>
      <c r="B67" s="7" t="s">
        <v>76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3"/>
      <c r="B68" s="7" t="s">
        <v>77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3"/>
      <c r="B69" s="7" t="s">
        <v>78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3"/>
      <c r="B70" s="7" t="s">
        <v>79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3"/>
      <c r="B71" s="7" t="s">
        <v>80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3"/>
      <c r="B72" s="7" t="s">
        <v>81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5" t="s">
        <v>82</v>
      </c>
      <c r="B74" s="6" t="s">
        <v>83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5" t="s">
        <v>84</v>
      </c>
      <c r="B76" s="6" t="s">
        <v>85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5" t="s">
        <v>86</v>
      </c>
      <c r="B78" s="6" t="s">
        <v>87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3"/>
      <c r="B80" s="7" t="s">
        <v>88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3"/>
      <c r="B81" s="7" t="s">
        <v>89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3"/>
      <c r="B82" s="7" t="s">
        <v>90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3"/>
      <c r="B83" s="7" t="s">
        <v>91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3"/>
      <c r="B84" s="7" t="s">
        <v>92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3"/>
      <c r="B85" s="7" t="s">
        <v>93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3"/>
      <c r="B86" s="7" t="s">
        <v>94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3"/>
      <c r="B87" s="7" t="s">
        <v>95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3"/>
      <c r="B88" s="7" t="s">
        <v>96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3"/>
      <c r="B89" s="7" t="s">
        <v>97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3"/>
      <c r="B90" s="7" t="s">
        <v>98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3"/>
      <c r="B91" s="7" t="s">
        <v>99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3"/>
      <c r="B92" s="7" t="s">
        <v>100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3"/>
      <c r="B93" s="7" t="s">
        <v>101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3"/>
      <c r="B94" s="7" t="s">
        <v>102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3"/>
      <c r="B95" s="7" t="s">
        <v>103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3"/>
      <c r="B96" s="7" t="s">
        <v>104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3"/>
      <c r="B97" s="7" t="s">
        <v>105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3"/>
      <c r="B98" s="7" t="s">
        <v>106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3"/>
      <c r="B99" s="7" t="s">
        <v>107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5" t="s">
        <v>108</v>
      </c>
      <c r="B101" s="6" t="s">
        <v>109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3"/>
      <c r="B103" s="7" t="s">
        <v>110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3"/>
      <c r="B104" s="7" t="s">
        <v>111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3"/>
      <c r="B105" s="7" t="s">
        <v>112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3"/>
      <c r="B106" s="7" t="s">
        <v>113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3"/>
      <c r="B107" s="7" t="s">
        <v>114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3"/>
      <c r="B108" s="7" t="s">
        <v>115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3"/>
      <c r="B109" s="7" t="s">
        <v>116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3"/>
      <c r="B110" s="7" t="s">
        <v>117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3"/>
      <c r="B111" s="7" t="s">
        <v>118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3"/>
      <c r="B112" s="7" t="s">
        <v>119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3"/>
      <c r="B113" s="7" t="s">
        <v>120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3"/>
      <c r="B114" s="7" t="s">
        <v>121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3"/>
      <c r="B115" s="7" t="s">
        <v>122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3"/>
      <c r="B116" s="7" t="s">
        <v>123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3"/>
      <c r="B117" s="7" t="s">
        <v>124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3"/>
      <c r="B118" s="7" t="s">
        <v>125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3"/>
      <c r="B119" s="7" t="s">
        <v>126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3"/>
      <c r="B120" s="7" t="s">
        <v>127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3"/>
      <c r="B121" s="7" t="s">
        <v>128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3"/>
      <c r="B122" s="7" t="s">
        <v>129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5" t="s">
        <v>130</v>
      </c>
      <c r="B124" s="6" t="s">
        <v>131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5" t="s">
        <v>132</v>
      </c>
      <c r="B126" s="6" t="s">
        <v>133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3"/>
      <c r="B128" s="7" t="s">
        <v>134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3"/>
      <c r="B129" s="7" t="s">
        <v>135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3"/>
      <c r="B130" s="7" t="s">
        <v>136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3"/>
      <c r="B131" s="7" t="s">
        <v>137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3"/>
      <c r="B132" s="7" t="s">
        <v>138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3"/>
      <c r="B133" s="7" t="s">
        <v>139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3"/>
      <c r="B134" s="7" t="s">
        <v>140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3"/>
      <c r="B135" s="7" t="s">
        <v>141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3"/>
      <c r="B136" s="7" t="s">
        <v>142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3"/>
      <c r="B137" s="7" t="s">
        <v>143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3"/>
      <c r="B138" s="7" t="s">
        <v>144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3"/>
      <c r="B139" s="7" t="s">
        <v>145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3"/>
      <c r="B140" s="7" t="s">
        <v>146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3"/>
      <c r="B141" s="7" t="s">
        <v>147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3"/>
      <c r="B142" s="7" t="s">
        <v>148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3"/>
      <c r="B143" s="7" t="s">
        <v>149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3"/>
      <c r="B144" s="7" t="s">
        <v>150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3"/>
      <c r="B145" s="7" t="s">
        <v>151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3"/>
      <c r="B146" s="7" t="s">
        <v>152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3"/>
      <c r="B147" s="7" t="s">
        <v>153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5" t="s">
        <v>154</v>
      </c>
      <c r="B149" s="6" t="s">
        <v>155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3"/>
      <c r="B151" s="7" t="s">
        <v>156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3"/>
      <c r="B152" s="7" t="s">
        <v>157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3"/>
      <c r="B153" s="7" t="s">
        <v>158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3"/>
      <c r="B154" s="7" t="s">
        <v>159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3"/>
      <c r="B155" s="7" t="s">
        <v>160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3"/>
      <c r="B156" s="7" t="s">
        <v>161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3"/>
      <c r="B157" s="7" t="s">
        <v>162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3"/>
      <c r="B158" s="7" t="s">
        <v>163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3"/>
      <c r="B159" s="7" t="s">
        <v>164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3"/>
      <c r="B160" s="7" t="s">
        <v>165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3"/>
      <c r="B161" s="7" t="s">
        <v>166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3"/>
      <c r="B162" s="7" t="s">
        <v>167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3"/>
      <c r="B163" s="7" t="s">
        <v>168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3"/>
      <c r="B164" s="7" t="s">
        <v>169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3"/>
      <c r="B165" s="7" t="s">
        <v>170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3"/>
      <c r="B166" s="7" t="s">
        <v>171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3"/>
      <c r="B167" s="7" t="s">
        <v>172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3"/>
      <c r="B168" s="7" t="s">
        <v>173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3"/>
      <c r="B169" s="7" t="s">
        <v>174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3"/>
      <c r="B170" s="7" t="s">
        <v>175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5" t="s">
        <v>176</v>
      </c>
      <c r="B173" s="6" t="s">
        <v>177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5" t="s">
        <v>178</v>
      </c>
      <c r="B175" s="6" t="s">
        <v>179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5" t="s">
        <v>180</v>
      </c>
      <c r="B177" s="6" t="s">
        <v>181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5" t="s">
        <v>182</v>
      </c>
      <c r="B179" s="6" t="s">
        <v>183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5" t="s">
        <v>184</v>
      </c>
      <c r="B181" s="6" t="s">
        <v>185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5" t="s">
        <v>186</v>
      </c>
      <c r="B183" s="6" t="s">
        <v>187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5" t="s">
        <v>188</v>
      </c>
      <c r="B185" s="6" t="s">
        <v>189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5" t="s">
        <v>190</v>
      </c>
      <c r="B187" s="6" t="s">
        <v>191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5" t="s">
        <v>192</v>
      </c>
      <c r="B189" s="6" t="s">
        <v>193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5" t="s">
        <v>194</v>
      </c>
      <c r="B191" s="6" t="s">
        <v>195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5" t="s">
        <v>196</v>
      </c>
      <c r="B193" s="6" t="s">
        <v>197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72</vt:i4>
      </vt:variant>
    </vt:vector>
  </HeadingPairs>
  <TitlesOfParts>
    <vt:vector size="79" baseType="lpstr">
      <vt:lpstr>Portada</vt:lpstr>
      <vt:lpstr>Léame</vt:lpstr>
      <vt:lpstr>Plantilla1</vt:lpstr>
      <vt:lpstr>Plantilla2</vt:lpstr>
      <vt:lpstr>Registro de Riesgos y Factores</vt:lpstr>
      <vt:lpstr>Plantilla evaluación de riesgo</vt:lpstr>
      <vt:lpstr>Settings</vt:lpstr>
      <vt:lpstr>Plantilla1!Component1</vt:lpstr>
      <vt:lpstr>Component1</vt:lpstr>
      <vt:lpstr>Plantilla1!Component2</vt:lpstr>
      <vt:lpstr>Component2</vt:lpstr>
      <vt:lpstr>'Plantilla evaluación de riesgo'!Impact1</vt:lpstr>
      <vt:lpstr>Plantilla2!Impact1</vt:lpstr>
      <vt:lpstr>'Plantilla evaluación de riesgo'!Impact2</vt:lpstr>
      <vt:lpstr>Plantilla2!Impact2</vt:lpstr>
      <vt:lpstr>'Plantilla evaluación de riesgo'!Impact3</vt:lpstr>
      <vt:lpstr>Plantilla2!Impact3</vt:lpstr>
      <vt:lpstr>'Plantilla evaluación de riesgo'!Impact4</vt:lpstr>
      <vt:lpstr>Plantilla2!Impact4</vt:lpstr>
      <vt:lpstr>'Plantilla evaluación de riesgo'!Impact5</vt:lpstr>
      <vt:lpstr>Plantilla2!Impact5</vt:lpstr>
      <vt:lpstr>'Plantilla evaluación de riesgo'!Impact6</vt:lpstr>
      <vt:lpstr>Plantilla2!Impact6</vt:lpstr>
      <vt:lpstr>'Plantilla evaluación de riesgo'!Impact7</vt:lpstr>
      <vt:lpstr>Plantilla2!Impact7</vt:lpstr>
      <vt:lpstr>Plantilla2!Impact8</vt:lpstr>
      <vt:lpstr>'Plantilla evaluación de riesgo'!Level1</vt:lpstr>
      <vt:lpstr>Plantilla2!Level1</vt:lpstr>
      <vt:lpstr>'Plantilla evaluación de riesgo'!Level2</vt:lpstr>
      <vt:lpstr>Plantilla2!Level2</vt:lpstr>
      <vt:lpstr>'Plantilla evaluación de riesgo'!Level3</vt:lpstr>
      <vt:lpstr>Plantilla2!Level3</vt:lpstr>
      <vt:lpstr>'Plantilla evaluación de riesgo'!Level4</vt:lpstr>
      <vt:lpstr>Plantilla2!Level4</vt:lpstr>
      <vt:lpstr>'Plantilla evaluación de riesgo'!Level5</vt:lpstr>
      <vt:lpstr>Plantilla2!Level5</vt:lpstr>
      <vt:lpstr>'Plantilla evaluación de riesgo'!Level6</vt:lpstr>
      <vt:lpstr>Plantilla2!Level6</vt:lpstr>
      <vt:lpstr>'Plantilla evaluación de riesgo'!Level7</vt:lpstr>
      <vt:lpstr>Plantilla2!Level7</vt:lpstr>
      <vt:lpstr>Plantilla2!Level8</vt:lpstr>
      <vt:lpstr>'Plantilla evaluación de riesgo'!Probability1</vt:lpstr>
      <vt:lpstr>Plantilla2!Probability1</vt:lpstr>
      <vt:lpstr>'Plantilla evaluación de riesgo'!Probability2</vt:lpstr>
      <vt:lpstr>Plantilla2!Probability2</vt:lpstr>
      <vt:lpstr>'Plantilla evaluación de riesgo'!Probability3</vt:lpstr>
      <vt:lpstr>Plantilla2!Probability3</vt:lpstr>
      <vt:lpstr>'Plantilla evaluación de riesgo'!Probability4</vt:lpstr>
      <vt:lpstr>Plantilla2!Probability4</vt:lpstr>
      <vt:lpstr>'Plantilla evaluación de riesgo'!Probability5</vt:lpstr>
      <vt:lpstr>Plantilla2!Probability5</vt:lpstr>
      <vt:lpstr>'Plantilla evaluación de riesgo'!Probability6</vt:lpstr>
      <vt:lpstr>Plantilla2!Probability6</vt:lpstr>
      <vt:lpstr>'Plantilla evaluación de riesgo'!Probability7</vt:lpstr>
      <vt:lpstr>Plantilla2!Probability7</vt:lpstr>
      <vt:lpstr>Plantilla2!Probability8</vt:lpstr>
      <vt:lpstr>Plantilla1!Risk1</vt:lpstr>
      <vt:lpstr>Risk1</vt:lpstr>
      <vt:lpstr>Plantilla1!Risk2</vt:lpstr>
      <vt:lpstr>Risk2</vt:lpstr>
      <vt:lpstr>Plantilla1!Typeofrisk1</vt:lpstr>
      <vt:lpstr>Typeofrisk1</vt:lpstr>
      <vt:lpstr>Plantilla1!Typeofrisk2</vt:lpstr>
      <vt:lpstr>Typeofrisk2</vt:lpstr>
      <vt:lpstr>'Plantilla evaluación de riesgo'!Value1</vt:lpstr>
      <vt:lpstr>Plantilla2!Value1</vt:lpstr>
      <vt:lpstr>'Plantilla evaluación de riesgo'!Value2</vt:lpstr>
      <vt:lpstr>Plantilla2!Value2</vt:lpstr>
      <vt:lpstr>'Plantilla evaluación de riesgo'!Value3</vt:lpstr>
      <vt:lpstr>Plantilla2!Value3</vt:lpstr>
      <vt:lpstr>'Plantilla evaluación de riesgo'!Value4</vt:lpstr>
      <vt:lpstr>Plantilla2!Value4</vt:lpstr>
      <vt:lpstr>'Plantilla evaluación de riesgo'!Value5</vt:lpstr>
      <vt:lpstr>Plantilla2!Value5</vt:lpstr>
      <vt:lpstr>'Plantilla evaluación de riesgo'!Value6</vt:lpstr>
      <vt:lpstr>Plantilla2!Value6</vt:lpstr>
      <vt:lpstr>'Plantilla evaluación de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Cristian Alexander Moreno Meneses</cp:lastModifiedBy>
  <dcterms:created xsi:type="dcterms:W3CDTF">2008-01-14T22:04:09Z</dcterms:created>
  <dcterms:modified xsi:type="dcterms:W3CDTF">2022-04-04T21:26:34Z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